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cl179614049\Downloads\"/>
    </mc:Choice>
  </mc:AlternateContent>
  <xr:revisionPtr revIDLastSave="0" documentId="13_ncr:1_{B259773E-7F81-483D-A752-640FB1AA3106}" xr6:coauthVersionLast="47" xr6:coauthVersionMax="47" xr10:uidLastSave="{00000000-0000-0000-0000-000000000000}"/>
  <bookViews>
    <workbookView xWindow="-120" yWindow="-120" windowWidth="20730" windowHeight="11040" firstSheet="18" activeTab="18" xr2:uid="{B4EB0C41-52FD-4C76-A7A5-22BEC3283DC4}"/>
  </bookViews>
  <sheets>
    <sheet name="Reported EBITDA" sheetId="37" r:id="rId1"/>
    <sheet name="Physical Data" sheetId="58" r:id="rId2"/>
    <sheet name="Generation Business" sheetId="17" r:id="rId3"/>
    <sheet name="Distribution Business" sheetId="5" r:id="rId4"/>
    <sheet name="Energy sales revenues" sheetId="26" r:id="rId5"/>
    <sheet name="Income Statement" sheetId="8" r:id="rId6"/>
    <sheet name="EBITDA by business CO" sheetId="38" r:id="rId7"/>
    <sheet name="EBITDA Generation Business " sheetId="50" r:id="rId8"/>
    <sheet name="EBITDA Distribution Business" sheetId="51" r:id="rId9"/>
    <sheet name="EBITDA and others by country" sheetId="41" r:id="rId10"/>
    <sheet name="Non operating CO" sheetId="42" r:id="rId11"/>
    <sheet name="Balance sheet" sheetId="43" r:id="rId12"/>
    <sheet name="Ratios OC" sheetId="10" r:id="rId13"/>
    <sheet name="Property, plant and equipment" sheetId="13" r:id="rId14"/>
    <sheet name="Risks" sheetId="59" r:id="rId15"/>
    <sheet name="Debt Maturity" sheetId="53" r:id="rId16"/>
    <sheet name="Dx physical data" sheetId="54" r:id="rId17"/>
    <sheet name="Gx physical data" sheetId="55" r:id="rId18"/>
    <sheet name="Subsidiaries" sheetId="52" r:id="rId19"/>
    <sheet name="Segment by country" sheetId="49" r:id="rId20"/>
    <sheet name="Segment by business" sheetId="45" r:id="rId21"/>
    <sheet name="Generation Segment" sheetId="46" r:id="rId22"/>
    <sheet name="Distribution Segment" sheetId="47" r:id="rId23"/>
    <sheet name="Ebitda y activo fijo" sheetId="19" state="hidden" r:id="rId24"/>
    <sheet name="Merc Generacón" sheetId="4" state="hidden" r:id="rId25"/>
    <sheet name="Impuestos Diferidos" sheetId="16" state="hidden" r:id="rId26"/>
  </sheets>
  <definedNames>
    <definedName name="_xlnm.Print_Area" localSheetId="3">'Distribution Business'!$B$3:$P$13</definedName>
    <definedName name="_xlnm.Print_Area" localSheetId="23">'Ebitda y activo fijo'!$C$5:$G$30</definedName>
    <definedName name="_xlnm.Print_Area" localSheetId="2">'Generation Business'!$B$3:$X$22</definedName>
    <definedName name="_xlnm.Print_Area" localSheetId="25">'Impuestos Diferidos'!$C$4:$F$11</definedName>
    <definedName name="_xlnm.Print_Area" localSheetId="5">'Income Statement'!$B$4:$G$37</definedName>
    <definedName name="_xlnm.Print_Area" localSheetId="24">'Merc Generacón'!$B$3:$G$18</definedName>
    <definedName name="_xlnm.Print_Area" localSheetId="13">'Property, plant and equipment'!$B$3:$I$42</definedName>
    <definedName name="_xlnm.Print_Area" localSheetId="12">'Ratios OC'!$B$2:$K$18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78" i="49" l="1"/>
  <c r="AH77" i="49"/>
  <c r="E77" i="49"/>
  <c r="AI6" i="55" l="1"/>
  <c r="AI7" i="55"/>
  <c r="AI8" i="55"/>
  <c r="AI9" i="55"/>
  <c r="AI10" i="55"/>
  <c r="AI11" i="55"/>
  <c r="AI12" i="55"/>
  <c r="AI13" i="55"/>
  <c r="AI14" i="55"/>
  <c r="AI15" i="55"/>
  <c r="AI16" i="55"/>
  <c r="AI17" i="55"/>
  <c r="AI18" i="55"/>
  <c r="AI19" i="55"/>
  <c r="AI20" i="55"/>
  <c r="AI21" i="55"/>
  <c r="AI22" i="55"/>
  <c r="AI46" i="55" l="1"/>
  <c r="AH46" i="55"/>
  <c r="AI45" i="55"/>
  <c r="AH45" i="55"/>
  <c r="AI44" i="55"/>
  <c r="AH44" i="55"/>
  <c r="AI43" i="55"/>
  <c r="AH43" i="55"/>
  <c r="AI40" i="55"/>
  <c r="AH40" i="55"/>
  <c r="AI39" i="55"/>
  <c r="AH39" i="55"/>
  <c r="AI38" i="55"/>
  <c r="AH38" i="55"/>
  <c r="AI37" i="55"/>
  <c r="AH37" i="55"/>
  <c r="AI34" i="55"/>
  <c r="AH34" i="55"/>
  <c r="AI33" i="55"/>
  <c r="AH33" i="55"/>
  <c r="AI32" i="55"/>
  <c r="AH32" i="55"/>
  <c r="AI31" i="55"/>
  <c r="AH31" i="55"/>
  <c r="AI30" i="55"/>
  <c r="AH30" i="55"/>
  <c r="AH22" i="55"/>
  <c r="AH21" i="55"/>
  <c r="AH20" i="55"/>
  <c r="AH19" i="55"/>
  <c r="AH16" i="55"/>
  <c r="AH15" i="55"/>
  <c r="AH14" i="55"/>
  <c r="AH13" i="55"/>
  <c r="AH10" i="55"/>
  <c r="AH9" i="55"/>
  <c r="AH8" i="55"/>
  <c r="AH7" i="55"/>
  <c r="AH6" i="55"/>
  <c r="AA46" i="55"/>
  <c r="Z46" i="55"/>
  <c r="AA45" i="55"/>
  <c r="Z45" i="55"/>
  <c r="AA44" i="55"/>
  <c r="Z44" i="55"/>
  <c r="AA43" i="55"/>
  <c r="Z43" i="55"/>
  <c r="AA40" i="55"/>
  <c r="Z40" i="55"/>
  <c r="AA39" i="55"/>
  <c r="Z39" i="55"/>
  <c r="AA38" i="55"/>
  <c r="Z38" i="55"/>
  <c r="AA37" i="55"/>
  <c r="Z37" i="55"/>
  <c r="AA34" i="55"/>
  <c r="Z34" i="55"/>
  <c r="AA33" i="55"/>
  <c r="Z33" i="55"/>
  <c r="AA32" i="55"/>
  <c r="Z32" i="55"/>
  <c r="AA31" i="55"/>
  <c r="Z31" i="55"/>
  <c r="AA30" i="55"/>
  <c r="Z30" i="55"/>
  <c r="AA22" i="55"/>
  <c r="Z22" i="55"/>
  <c r="AA21" i="55"/>
  <c r="Z21" i="55"/>
  <c r="AA20" i="55"/>
  <c r="Z20" i="55"/>
  <c r="AA19" i="55"/>
  <c r="Z19" i="55"/>
  <c r="AA16" i="55"/>
  <c r="Z16" i="55"/>
  <c r="AA15" i="55"/>
  <c r="Z15" i="55"/>
  <c r="AA14" i="55"/>
  <c r="Z14" i="55"/>
  <c r="AA13" i="55"/>
  <c r="Z13" i="55"/>
  <c r="AA10" i="55"/>
  <c r="Z10" i="55"/>
  <c r="AA9" i="55"/>
  <c r="Z9" i="55"/>
  <c r="AA8" i="55"/>
  <c r="Z8" i="55"/>
  <c r="AA7" i="55"/>
  <c r="Z7" i="55"/>
  <c r="AA6" i="55"/>
  <c r="Z6" i="55"/>
  <c r="R30" i="51" l="1"/>
  <c r="Q30" i="51"/>
  <c r="R18" i="51"/>
  <c r="Q18" i="51"/>
  <c r="R4" i="51"/>
  <c r="Q4" i="51"/>
  <c r="F47" i="52" l="1"/>
  <c r="D47" i="52"/>
  <c r="H47" i="52"/>
  <c r="G47" i="52"/>
  <c r="I47" i="52"/>
  <c r="E47" i="52"/>
  <c r="AH75" i="49"/>
  <c r="AG75" i="49"/>
  <c r="AD75" i="49"/>
  <c r="AC75" i="49"/>
  <c r="Z75" i="49"/>
  <c r="Y75" i="49"/>
  <c r="V75" i="49"/>
  <c r="U75" i="49"/>
  <c r="R75" i="49"/>
  <c r="Q75" i="49"/>
  <c r="N75" i="49"/>
  <c r="M75" i="49"/>
  <c r="J75" i="49"/>
  <c r="I75" i="49"/>
  <c r="F75" i="49"/>
  <c r="E75" i="49"/>
  <c r="AD79" i="46" l="1"/>
  <c r="Q80" i="45"/>
  <c r="M80" i="45"/>
  <c r="AI28" i="55"/>
  <c r="AH28" i="55"/>
  <c r="AG28" i="55"/>
  <c r="AF28" i="55"/>
  <c r="AE28" i="55"/>
  <c r="AD28" i="55"/>
  <c r="AC28" i="55"/>
  <c r="AB28" i="55"/>
  <c r="AA28" i="55"/>
  <c r="Z28" i="55"/>
  <c r="Y28" i="55"/>
  <c r="X28" i="55"/>
  <c r="W28" i="55"/>
  <c r="V28" i="55"/>
  <c r="U28" i="55"/>
  <c r="T28" i="55"/>
  <c r="S28" i="55"/>
  <c r="R28" i="55"/>
  <c r="Q28" i="55"/>
  <c r="P28" i="55"/>
  <c r="O28" i="55"/>
  <c r="N28" i="55"/>
  <c r="M28" i="55"/>
  <c r="L28" i="55"/>
  <c r="K28" i="55"/>
  <c r="J28" i="55"/>
  <c r="I28" i="55"/>
  <c r="H28" i="55"/>
  <c r="G28" i="55"/>
  <c r="F28" i="55"/>
  <c r="E28" i="55"/>
  <c r="D28" i="55"/>
  <c r="C28" i="55"/>
  <c r="B28" i="55"/>
  <c r="P35" i="54"/>
  <c r="O35" i="54"/>
  <c r="N35" i="54" l="1"/>
  <c r="M35" i="54"/>
  <c r="L35" i="54"/>
  <c r="K35" i="54"/>
  <c r="J35" i="54"/>
  <c r="I35" i="54"/>
  <c r="H35" i="54"/>
  <c r="G35" i="54"/>
  <c r="F35" i="54"/>
  <c r="E35" i="54"/>
  <c r="D35" i="54"/>
  <c r="C35" i="54"/>
  <c r="M12" i="55"/>
  <c r="AC10" i="55"/>
  <c r="C11" i="54"/>
  <c r="AC14" i="55" l="1"/>
  <c r="AC13" i="55"/>
  <c r="M11" i="55"/>
  <c r="O38" i="54"/>
  <c r="P38" i="54"/>
  <c r="O39" i="54"/>
  <c r="O37" i="54"/>
  <c r="P39" i="54"/>
  <c r="O40" i="54"/>
  <c r="M18" i="55"/>
  <c r="M17" i="55"/>
  <c r="P37" i="54"/>
  <c r="P40" i="54"/>
  <c r="AC19" i="55"/>
  <c r="AC16" i="55"/>
  <c r="O36" i="54"/>
  <c r="P36" i="54"/>
  <c r="AC15" i="55"/>
  <c r="F11" i="54"/>
  <c r="E11" i="54"/>
  <c r="I4" i="42" l="1"/>
  <c r="H4" i="42"/>
  <c r="F27" i="41" l="1"/>
  <c r="C27" i="41"/>
  <c r="G30" i="51"/>
  <c r="H30" i="51" l="1"/>
  <c r="H18" i="51"/>
  <c r="G18" i="51"/>
  <c r="H4" i="51"/>
  <c r="G4" i="51"/>
  <c r="H41" i="50"/>
  <c r="G41" i="50"/>
  <c r="H29" i="50"/>
  <c r="G29" i="50"/>
  <c r="H17" i="50"/>
  <c r="G17" i="50"/>
  <c r="H4" i="50"/>
  <c r="G4" i="50"/>
  <c r="I42" i="38"/>
  <c r="H42" i="38"/>
  <c r="I4" i="38"/>
  <c r="H4" i="38"/>
  <c r="I4" i="8"/>
  <c r="H4" i="8"/>
  <c r="P27" i="26"/>
  <c r="O27" i="26"/>
  <c r="N27" i="26"/>
  <c r="M27" i="26"/>
  <c r="L27" i="26"/>
  <c r="K27" i="26"/>
  <c r="J27" i="26"/>
  <c r="I27" i="26"/>
  <c r="H27" i="26"/>
  <c r="G27" i="26"/>
  <c r="F27" i="26"/>
  <c r="E27" i="26"/>
  <c r="D27" i="26"/>
  <c r="C27" i="26"/>
  <c r="G5" i="5"/>
  <c r="F5" i="5"/>
  <c r="O5" i="17"/>
  <c r="N5" i="17"/>
  <c r="H5" i="17"/>
  <c r="G5" i="17"/>
  <c r="G15" i="58"/>
  <c r="F15" i="58"/>
  <c r="G6" i="58"/>
  <c r="F6" i="58"/>
  <c r="E4" i="26" l="1"/>
  <c r="O4" i="26"/>
  <c r="C4" i="26"/>
  <c r="M4" i="26"/>
  <c r="K4" i="26"/>
  <c r="I4" i="26"/>
  <c r="G4" i="26"/>
  <c r="P4" i="26"/>
  <c r="D4" i="26"/>
  <c r="N4" i="26"/>
  <c r="L4" i="26"/>
  <c r="J4" i="26"/>
  <c r="H4" i="26"/>
  <c r="F4" i="26"/>
  <c r="O20" i="54" l="1"/>
  <c r="P20" i="54"/>
  <c r="O21" i="54"/>
  <c r="P21" i="54"/>
  <c r="O22" i="54"/>
  <c r="P22" i="54"/>
  <c r="O23" i="54"/>
  <c r="P23" i="54"/>
  <c r="O24" i="54"/>
  <c r="P24" i="54"/>
  <c r="P28" i="54" l="1"/>
  <c r="O29" i="54"/>
  <c r="P29" i="54"/>
  <c r="O26" i="54"/>
  <c r="P26" i="54"/>
  <c r="P30" i="54"/>
  <c r="P46" i="54"/>
  <c r="P44" i="54"/>
  <c r="P45" i="54"/>
  <c r="P42" i="54"/>
  <c r="P43" i="54"/>
  <c r="O45" i="54"/>
  <c r="O44" i="54"/>
  <c r="O46" i="54"/>
  <c r="O43" i="54"/>
  <c r="O42" i="54"/>
  <c r="O27" i="54"/>
  <c r="O30" i="54"/>
  <c r="O28" i="54"/>
  <c r="P27" i="54"/>
  <c r="T17" i="55" l="1"/>
  <c r="U17" i="55"/>
  <c r="V17" i="55"/>
  <c r="W17" i="55"/>
  <c r="X17" i="55"/>
  <c r="Y17" i="55"/>
  <c r="H4" i="52" l="1"/>
  <c r="I4" i="52" l="1"/>
  <c r="D4" i="52"/>
  <c r="E4" i="52"/>
  <c r="F4" i="52"/>
  <c r="G4" i="52"/>
  <c r="Z4" i="55" l="1"/>
  <c r="AH4" i="55"/>
  <c r="AF4" i="55"/>
  <c r="AB4" i="55"/>
  <c r="AD4" i="55"/>
  <c r="AA4" i="55"/>
  <c r="AI4" i="55"/>
  <c r="AG4" i="55"/>
  <c r="AC4" i="55"/>
  <c r="AE4" i="55"/>
  <c r="M11" i="54" l="1"/>
  <c r="K11" i="54"/>
  <c r="L11" i="54" l="1"/>
  <c r="N11" i="54"/>
  <c r="G11" i="54"/>
  <c r="H11" i="54"/>
  <c r="D11" i="54" l="1"/>
  <c r="AG47" i="55" l="1"/>
  <c r="AE47" i="55"/>
  <c r="AA47" i="55"/>
  <c r="AE46" i="55"/>
  <c r="AG44" i="55"/>
  <c r="W42" i="55"/>
  <c r="U42" i="55"/>
  <c r="G41" i="55"/>
  <c r="C41" i="55"/>
  <c r="Y36" i="55"/>
  <c r="M36" i="55"/>
  <c r="I36" i="55"/>
  <c r="G36" i="55"/>
  <c r="S35" i="55"/>
  <c r="Q35" i="55"/>
  <c r="O35" i="55"/>
  <c r="G35" i="55"/>
  <c r="AG34" i="55"/>
  <c r="AE34" i="55"/>
  <c r="AE33" i="55"/>
  <c r="AE31" i="55"/>
  <c r="AC31" i="55"/>
  <c r="AF47" i="55"/>
  <c r="AD47" i="55"/>
  <c r="Z47" i="55"/>
  <c r="AD46" i="55"/>
  <c r="T42" i="55"/>
  <c r="R41" i="55"/>
  <c r="AD43" i="55"/>
  <c r="AD40" i="55"/>
  <c r="X36" i="55"/>
  <c r="AD38" i="55"/>
  <c r="L36" i="55"/>
  <c r="J36" i="55"/>
  <c r="D36" i="55"/>
  <c r="X35" i="55"/>
  <c r="AD37" i="55"/>
  <c r="L35" i="55"/>
  <c r="J35" i="55"/>
  <c r="H35" i="55"/>
  <c r="AD34" i="55"/>
  <c r="AF31" i="55"/>
  <c r="AC47" i="55"/>
  <c r="AB47" i="55"/>
  <c r="AG46" i="55"/>
  <c r="AF46" i="55"/>
  <c r="AG45" i="55"/>
  <c r="AD45" i="55"/>
  <c r="AC45" i="55"/>
  <c r="AC44" i="55"/>
  <c r="Y42" i="55"/>
  <c r="X42" i="55"/>
  <c r="S42" i="55"/>
  <c r="O42" i="55"/>
  <c r="N42" i="55"/>
  <c r="M42" i="55"/>
  <c r="L42" i="55"/>
  <c r="E42" i="55"/>
  <c r="S41" i="55"/>
  <c r="M41" i="55"/>
  <c r="L41" i="55"/>
  <c r="E41" i="55"/>
  <c r="AE40" i="55"/>
  <c r="AE39" i="55"/>
  <c r="AE38" i="55"/>
  <c r="F36" i="55"/>
  <c r="AG37" i="55"/>
  <c r="W36" i="55"/>
  <c r="R36" i="55"/>
  <c r="Q36" i="55"/>
  <c r="O36" i="55"/>
  <c r="K36" i="55"/>
  <c r="H36" i="55"/>
  <c r="C36" i="55"/>
  <c r="W35" i="55"/>
  <c r="M35" i="55"/>
  <c r="K35" i="55"/>
  <c r="I35" i="55"/>
  <c r="AC34" i="55"/>
  <c r="AB34" i="55"/>
  <c r="AG33" i="55"/>
  <c r="AD33" i="55"/>
  <c r="AG32" i="55"/>
  <c r="AE30" i="55"/>
  <c r="AG23" i="55"/>
  <c r="X12" i="55"/>
  <c r="Y11" i="55"/>
  <c r="AF20" i="55"/>
  <c r="W12" i="55"/>
  <c r="W11" i="55"/>
  <c r="Y12" i="55"/>
  <c r="AG22" i="55"/>
  <c r="AG21" i="55"/>
  <c r="U18" i="55"/>
  <c r="U12" i="55"/>
  <c r="U11" i="55"/>
  <c r="AG10" i="55"/>
  <c r="AG9" i="55"/>
  <c r="AG8" i="55"/>
  <c r="AF22" i="55"/>
  <c r="AF21" i="55"/>
  <c r="AF15" i="55"/>
  <c r="AF13" i="55"/>
  <c r="AF10" i="55"/>
  <c r="AF7" i="55"/>
  <c r="S18" i="55"/>
  <c r="S11" i="55"/>
  <c r="S17" i="55"/>
  <c r="AE23" i="55"/>
  <c r="AE22" i="55"/>
  <c r="AE19" i="55"/>
  <c r="O12" i="55"/>
  <c r="AE13" i="55"/>
  <c r="AE9" i="55"/>
  <c r="AE7" i="55"/>
  <c r="AE20" i="55"/>
  <c r="AE15" i="55"/>
  <c r="AE10" i="55"/>
  <c r="AD10" i="55"/>
  <c r="AD8" i="55"/>
  <c r="AD23" i="55"/>
  <c r="AD22" i="55"/>
  <c r="AD21" i="55"/>
  <c r="AD20" i="55"/>
  <c r="AD15" i="55"/>
  <c r="AD14" i="55"/>
  <c r="AD13" i="55"/>
  <c r="AD9" i="55"/>
  <c r="AG6" i="55" l="1"/>
  <c r="AD16" i="55"/>
  <c r="AF6" i="55"/>
  <c r="AE6" i="55"/>
  <c r="AD30" i="55"/>
  <c r="AE16" i="55"/>
  <c r="V36" i="55"/>
  <c r="AF34" i="55"/>
  <c r="AB46" i="55"/>
  <c r="AG30" i="55"/>
  <c r="AC40" i="55"/>
  <c r="AE45" i="55"/>
  <c r="Q41" i="55"/>
  <c r="AF14" i="55"/>
  <c r="AF23" i="55"/>
  <c r="AB31" i="55"/>
  <c r="AF32" i="55"/>
  <c r="AF44" i="55"/>
  <c r="AG39" i="55"/>
  <c r="S36" i="55"/>
  <c r="AG15" i="55"/>
  <c r="AD6" i="55"/>
  <c r="AD7" i="55"/>
  <c r="AE32" i="55"/>
  <c r="V12" i="55"/>
  <c r="AG7" i="55"/>
  <c r="AD19" i="55"/>
  <c r="AD17" i="55" s="1"/>
  <c r="AF39" i="55"/>
  <c r="O17" i="55"/>
  <c r="S12" i="55"/>
  <c r="AE8" i="55"/>
  <c r="AE21" i="55"/>
  <c r="AE17" i="55" s="1"/>
  <c r="AF8" i="55"/>
  <c r="AF19" i="55"/>
  <c r="AF17" i="55" s="1"/>
  <c r="AG20" i="55"/>
  <c r="AB30" i="55"/>
  <c r="AB38" i="55"/>
  <c r="AB39" i="55"/>
  <c r="AG31" i="55"/>
  <c r="AC32" i="55"/>
  <c r="AF9" i="55"/>
  <c r="AG13" i="55"/>
  <c r="AE43" i="55"/>
  <c r="H42" i="55"/>
  <c r="Q42" i="55"/>
  <c r="O18" i="55"/>
  <c r="Q17" i="55"/>
  <c r="AB32" i="55"/>
  <c r="AF33" i="55"/>
  <c r="P36" i="55"/>
  <c r="J41" i="55"/>
  <c r="V42" i="55"/>
  <c r="V11" i="55"/>
  <c r="AG14" i="55"/>
  <c r="AF30" i="55"/>
  <c r="AC33" i="55"/>
  <c r="AC37" i="55"/>
  <c r="Y35" i="55"/>
  <c r="AC46" i="55"/>
  <c r="X11" i="55"/>
  <c r="AD32" i="55"/>
  <c r="R35" i="55"/>
  <c r="AD44" i="55"/>
  <c r="AD41" i="55" s="1"/>
  <c r="C35" i="55"/>
  <c r="I42" i="55"/>
  <c r="AE14" i="55"/>
  <c r="AE44" i="55"/>
  <c r="F35" i="55"/>
  <c r="P42" i="55"/>
  <c r="AC30" i="55"/>
  <c r="K41" i="55"/>
  <c r="F41" i="55"/>
  <c r="O11" i="55"/>
  <c r="Q11" i="55"/>
  <c r="V18" i="55"/>
  <c r="X18" i="55"/>
  <c r="N36" i="55"/>
  <c r="AD31" i="55"/>
  <c r="T35" i="55"/>
  <c r="AB40" i="55"/>
  <c r="Q12" i="55"/>
  <c r="W18" i="55"/>
  <c r="Y18" i="55"/>
  <c r="AG19" i="55"/>
  <c r="AB33" i="55"/>
  <c r="D42" i="55"/>
  <c r="AC38" i="55"/>
  <c r="AC39" i="55"/>
  <c r="O41" i="55"/>
  <c r="AE36" i="55"/>
  <c r="E35" i="55"/>
  <c r="K42" i="55"/>
  <c r="G42" i="55"/>
  <c r="AG38" i="55"/>
  <c r="AG43" i="55"/>
  <c r="AG41" i="55" s="1"/>
  <c r="E36" i="55"/>
  <c r="AE37" i="55"/>
  <c r="C42" i="55"/>
  <c r="U36" i="55"/>
  <c r="I41" i="55"/>
  <c r="U35" i="55"/>
  <c r="B41" i="55"/>
  <c r="AB37" i="55"/>
  <c r="P35" i="55"/>
  <c r="B36" i="55"/>
  <c r="T36" i="55"/>
  <c r="P41" i="55"/>
  <c r="V35" i="55"/>
  <c r="AD39" i="55"/>
  <c r="AD35" i="55" s="1"/>
  <c r="D35" i="55"/>
  <c r="D41" i="55"/>
  <c r="R42" i="55"/>
  <c r="AB44" i="55"/>
  <c r="AB45" i="55"/>
  <c r="AF43" i="55"/>
  <c r="AF45" i="55"/>
  <c r="H41" i="55"/>
  <c r="AF38" i="55"/>
  <c r="J42" i="55"/>
  <c r="AA36" i="55"/>
  <c r="AA35" i="55"/>
  <c r="AB43" i="55"/>
  <c r="AF37" i="55"/>
  <c r="AC43" i="55"/>
  <c r="B35" i="55"/>
  <c r="N41" i="55"/>
  <c r="F42" i="55"/>
  <c r="N35" i="55"/>
  <c r="B42" i="55"/>
  <c r="Q18" i="55"/>
  <c r="K12" i="55"/>
  <c r="G12" i="55"/>
  <c r="AB10" i="55"/>
  <c r="G18" i="55"/>
  <c r="AC23" i="55"/>
  <c r="AC9" i="55"/>
  <c r="AB23" i="55"/>
  <c r="AB7" i="55"/>
  <c r="AF36" i="55" l="1"/>
  <c r="Z36" i="55"/>
  <c r="Z35" i="55"/>
  <c r="AE41" i="55"/>
  <c r="AE42" i="55"/>
  <c r="AE48" i="55" s="1"/>
  <c r="AA42" i="55"/>
  <c r="AA48" i="55" s="1"/>
  <c r="AC35" i="55"/>
  <c r="Z42" i="55"/>
  <c r="Z48" i="55" s="1"/>
  <c r="AD42" i="55"/>
  <c r="AD48" i="55" s="1"/>
  <c r="AC36" i="55"/>
  <c r="AG36" i="55"/>
  <c r="AB36" i="55"/>
  <c r="AB21" i="55"/>
  <c r="Z41" i="55"/>
  <c r="AB9" i="55"/>
  <c r="AE35" i="55"/>
  <c r="AB35" i="55"/>
  <c r="I12" i="55"/>
  <c r="G17" i="55"/>
  <c r="AA41" i="55"/>
  <c r="AB22" i="55"/>
  <c r="AB15" i="55"/>
  <c r="G11" i="55"/>
  <c r="I17" i="55"/>
  <c r="AB16" i="55"/>
  <c r="AC8" i="55"/>
  <c r="AC21" i="55"/>
  <c r="K11" i="55"/>
  <c r="AF35" i="55"/>
  <c r="AB6" i="55"/>
  <c r="AB19" i="55"/>
  <c r="AC22" i="55"/>
  <c r="AF42" i="55"/>
  <c r="AF48" i="55" s="1"/>
  <c r="E11" i="55"/>
  <c r="AB20" i="55"/>
  <c r="AB8" i="55"/>
  <c r="E12" i="55"/>
  <c r="I18" i="55"/>
  <c r="K17" i="55"/>
  <c r="AB13" i="55"/>
  <c r="AB14" i="55"/>
  <c r="AC6" i="55"/>
  <c r="E17" i="55"/>
  <c r="I11" i="55"/>
  <c r="AC7" i="55"/>
  <c r="AC20" i="55"/>
  <c r="AG42" i="55"/>
  <c r="AG48" i="55" s="1"/>
  <c r="AG35" i="55"/>
  <c r="AD36" i="55"/>
  <c r="AF41" i="55"/>
  <c r="AC41" i="55"/>
  <c r="AC42" i="55"/>
  <c r="AC48" i="55" s="1"/>
  <c r="AB41" i="55"/>
  <c r="AB42" i="55"/>
  <c r="AB48" i="55" s="1"/>
  <c r="K18" i="55"/>
  <c r="E18" i="55"/>
  <c r="D11" i="55"/>
  <c r="AB17" i="55" l="1"/>
  <c r="AC17" i="55"/>
  <c r="AI36" i="55"/>
  <c r="AI35" i="55"/>
  <c r="AB12" i="55"/>
  <c r="AB11" i="55"/>
  <c r="AH36" i="55"/>
  <c r="AH35" i="55"/>
  <c r="AI41" i="55"/>
  <c r="AI42" i="55"/>
  <c r="AH41" i="55"/>
  <c r="AH42" i="55"/>
  <c r="AA23" i="55" l="1"/>
  <c r="D17" i="55"/>
  <c r="F17" i="55"/>
  <c r="H17" i="55"/>
  <c r="J17" i="55"/>
  <c r="L17" i="55"/>
  <c r="N17" i="55"/>
  <c r="P17" i="55"/>
  <c r="R17" i="55"/>
  <c r="D18" i="55"/>
  <c r="F18" i="55"/>
  <c r="H18" i="55"/>
  <c r="J18" i="55"/>
  <c r="L18" i="55"/>
  <c r="N18" i="55"/>
  <c r="P18" i="55"/>
  <c r="R18" i="55"/>
  <c r="T18" i="55"/>
  <c r="AB18" i="55"/>
  <c r="AB24" i="55" s="1"/>
  <c r="AC18" i="55"/>
  <c r="AC24" i="55" s="1"/>
  <c r="AD18" i="55"/>
  <c r="AD24" i="55" s="1"/>
  <c r="AE18" i="55"/>
  <c r="AE24" i="55" s="1"/>
  <c r="AF18" i="55"/>
  <c r="AF24" i="55" s="1"/>
  <c r="F11" i="55"/>
  <c r="H11" i="55"/>
  <c r="J11" i="55"/>
  <c r="L11" i="55"/>
  <c r="N11" i="55"/>
  <c r="P11" i="55"/>
  <c r="R11" i="55"/>
  <c r="T11" i="55"/>
  <c r="AC11" i="55"/>
  <c r="AD11" i="55"/>
  <c r="AE11" i="55"/>
  <c r="AF11" i="55"/>
  <c r="F12" i="55"/>
  <c r="H12" i="55"/>
  <c r="J12" i="55"/>
  <c r="L12" i="55"/>
  <c r="N12" i="55"/>
  <c r="P12" i="55"/>
  <c r="R12" i="55"/>
  <c r="T12" i="55"/>
  <c r="AC12" i="55"/>
  <c r="AD12" i="55"/>
  <c r="AE12" i="55"/>
  <c r="AF12" i="55"/>
  <c r="N46" i="54"/>
  <c r="J46" i="54"/>
  <c r="H46" i="54"/>
  <c r="F46" i="54"/>
  <c r="D46" i="54"/>
  <c r="F45" i="54"/>
  <c r="D45" i="54"/>
  <c r="H44" i="54"/>
  <c r="J43" i="54"/>
  <c r="H43" i="54"/>
  <c r="D42" i="54"/>
  <c r="M46" i="54"/>
  <c r="I46" i="54"/>
  <c r="G46" i="54"/>
  <c r="E46" i="54"/>
  <c r="C46" i="54"/>
  <c r="I45" i="54"/>
  <c r="I44" i="54"/>
  <c r="I43" i="54"/>
  <c r="M42" i="54"/>
  <c r="I42" i="54"/>
  <c r="G42" i="54"/>
  <c r="N30" i="54"/>
  <c r="M27" i="54"/>
  <c r="M26" i="54"/>
  <c r="D30" i="54"/>
  <c r="D27" i="54"/>
  <c r="D26" i="54"/>
  <c r="C30" i="54"/>
  <c r="H30" i="54"/>
  <c r="G30" i="54"/>
  <c r="M30" i="54"/>
  <c r="I28" i="54"/>
  <c r="E30" i="54"/>
  <c r="C45" i="54" l="1"/>
  <c r="N45" i="54"/>
  <c r="F28" i="54"/>
  <c r="D28" i="54"/>
  <c r="N43" i="54"/>
  <c r="N42" i="54"/>
  <c r="F30" i="54"/>
  <c r="G29" i="54"/>
  <c r="E27" i="54"/>
  <c r="G28" i="54"/>
  <c r="N28" i="54"/>
  <c r="J45" i="54"/>
  <c r="E26" i="54"/>
  <c r="E28" i="54"/>
  <c r="N29" i="54"/>
  <c r="J44" i="54"/>
  <c r="B11" i="55"/>
  <c r="B17" i="55"/>
  <c r="E45" i="54"/>
  <c r="J42" i="54"/>
  <c r="B12" i="55"/>
  <c r="AG12" i="55"/>
  <c r="B18" i="55"/>
  <c r="F27" i="54"/>
  <c r="E44" i="54"/>
  <c r="G45" i="54"/>
  <c r="G44" i="54"/>
  <c r="E29" i="54"/>
  <c r="F29" i="54"/>
  <c r="E42" i="54"/>
  <c r="G43" i="54"/>
  <c r="Z23" i="55"/>
  <c r="G27" i="54"/>
  <c r="H45" i="54"/>
  <c r="H26" i="54"/>
  <c r="M43" i="54"/>
  <c r="F42" i="54"/>
  <c r="H27" i="54"/>
  <c r="H42" i="54"/>
  <c r="D44" i="54"/>
  <c r="H29" i="54"/>
  <c r="H28" i="54"/>
  <c r="M45" i="54"/>
  <c r="F44" i="54"/>
  <c r="I26" i="54"/>
  <c r="C11" i="55"/>
  <c r="C12" i="55"/>
  <c r="M28" i="54"/>
  <c r="D43" i="54"/>
  <c r="N44" i="54"/>
  <c r="J27" i="54"/>
  <c r="M29" i="54"/>
  <c r="C43" i="54"/>
  <c r="M44" i="54"/>
  <c r="C18" i="55"/>
  <c r="D12" i="55"/>
  <c r="F26" i="54"/>
  <c r="E43" i="54"/>
  <c r="C17" i="55"/>
  <c r="J26" i="54"/>
  <c r="J29" i="54"/>
  <c r="N27" i="54"/>
  <c r="C44" i="54"/>
  <c r="J28" i="54"/>
  <c r="C28" i="54"/>
  <c r="I27" i="54"/>
  <c r="I29" i="54"/>
  <c r="F43" i="54"/>
  <c r="J30" i="54"/>
  <c r="G26" i="54"/>
  <c r="I30" i="54"/>
  <c r="C29" i="54"/>
  <c r="N26" i="54"/>
  <c r="C26" i="54"/>
  <c r="C27" i="54"/>
  <c r="C42" i="54"/>
  <c r="D29" i="54"/>
  <c r="AG17" i="55" l="1"/>
  <c r="AG18" i="55"/>
  <c r="AG11" i="55"/>
  <c r="Z17" i="55"/>
  <c r="AA17" i="55"/>
  <c r="AA18" i="55"/>
  <c r="AA24" i="55" s="1"/>
  <c r="Z11" i="55"/>
  <c r="AA12" i="55"/>
  <c r="AA11" i="55"/>
  <c r="Z18" i="55"/>
  <c r="AH12" i="55"/>
  <c r="Z12" i="55"/>
  <c r="AC128" i="46"/>
  <c r="Y128" i="46"/>
  <c r="Q128" i="46"/>
  <c r="M128" i="46"/>
  <c r="E128" i="46"/>
  <c r="AH127" i="46"/>
  <c r="J127" i="46" s="1"/>
  <c r="AD127" i="46"/>
  <c r="V127" i="46"/>
  <c r="AG126" i="46"/>
  <c r="Y126" i="46"/>
  <c r="V126" i="46"/>
  <c r="U126" i="46"/>
  <c r="M126" i="46"/>
  <c r="I126" i="46"/>
  <c r="AD124" i="46"/>
  <c r="R124" i="46"/>
  <c r="F124" i="46"/>
  <c r="AG122" i="46"/>
  <c r="AC122" i="46"/>
  <c r="U122" i="46"/>
  <c r="Q122" i="46"/>
  <c r="I122" i="46"/>
  <c r="E122" i="46"/>
  <c r="AH120" i="46"/>
  <c r="J120" i="46" s="1"/>
  <c r="Z120" i="46"/>
  <c r="N120" i="46"/>
  <c r="AC119" i="46"/>
  <c r="Y119" i="46"/>
  <c r="Q119" i="46"/>
  <c r="M119" i="46"/>
  <c r="E119" i="46"/>
  <c r="AH118" i="46"/>
  <c r="J118" i="46" s="1"/>
  <c r="AD118" i="46"/>
  <c r="V118" i="46"/>
  <c r="M118" i="46"/>
  <c r="AG117" i="46"/>
  <c r="Y117" i="46"/>
  <c r="V117" i="46"/>
  <c r="U117" i="46"/>
  <c r="M117" i="46"/>
  <c r="I117" i="46"/>
  <c r="AD115" i="46"/>
  <c r="R115" i="46"/>
  <c r="N115" i="46"/>
  <c r="F115" i="46"/>
  <c r="AG114" i="46"/>
  <c r="AC114" i="46"/>
  <c r="U114" i="46"/>
  <c r="Q114" i="46"/>
  <c r="I114" i="46"/>
  <c r="E114" i="46"/>
  <c r="AH113" i="46"/>
  <c r="J113" i="46" s="1"/>
  <c r="Z113" i="46"/>
  <c r="N113" i="46"/>
  <c r="AC112" i="46"/>
  <c r="Y112" i="46"/>
  <c r="Q112" i="46"/>
  <c r="M112" i="46"/>
  <c r="E112" i="46"/>
  <c r="AH111" i="46"/>
  <c r="J111" i="46" s="1"/>
  <c r="AD111" i="46"/>
  <c r="V111" i="46"/>
  <c r="AG110" i="46"/>
  <c r="Y110" i="46"/>
  <c r="V110" i="46"/>
  <c r="U110" i="46"/>
  <c r="M110" i="46"/>
  <c r="I110" i="46"/>
  <c r="AD109" i="46"/>
  <c r="R109" i="46"/>
  <c r="N109" i="46"/>
  <c r="F109" i="46"/>
  <c r="AG108" i="46"/>
  <c r="AC108" i="46"/>
  <c r="U108" i="46"/>
  <c r="Q108" i="46"/>
  <c r="I108" i="46"/>
  <c r="E108" i="46"/>
  <c r="AH107" i="46"/>
  <c r="J107" i="46" s="1"/>
  <c r="Z107" i="46"/>
  <c r="V107" i="46"/>
  <c r="N107" i="46"/>
  <c r="AC106" i="46"/>
  <c r="Y106" i="46"/>
  <c r="Q106" i="46"/>
  <c r="M106" i="46"/>
  <c r="E106" i="46"/>
  <c r="AH104" i="46"/>
  <c r="J104" i="46" s="1"/>
  <c r="AD104" i="46"/>
  <c r="V104" i="46"/>
  <c r="R104" i="46"/>
  <c r="M104" i="46"/>
  <c r="AG102" i="46"/>
  <c r="Y102" i="46"/>
  <c r="V102" i="46"/>
  <c r="U102" i="46"/>
  <c r="M102" i="46"/>
  <c r="I102" i="46"/>
  <c r="AD101" i="46"/>
  <c r="Z101" i="46"/>
  <c r="R101" i="46"/>
  <c r="N101" i="46"/>
  <c r="F101" i="46"/>
  <c r="AG100" i="46"/>
  <c r="AC100" i="46"/>
  <c r="U100" i="46"/>
  <c r="Q100" i="46"/>
  <c r="I100" i="46"/>
  <c r="E100" i="46"/>
  <c r="AH98" i="46"/>
  <c r="Z98" i="46"/>
  <c r="V98" i="46"/>
  <c r="N98" i="46"/>
  <c r="J98" i="46"/>
  <c r="AC96" i="46"/>
  <c r="Y96" i="46"/>
  <c r="Q96" i="46"/>
  <c r="M96" i="46"/>
  <c r="E96" i="46"/>
  <c r="AH95" i="46"/>
  <c r="AD95" i="46"/>
  <c r="V95" i="46"/>
  <c r="R95" i="46"/>
  <c r="J95" i="46"/>
  <c r="AG94" i="46"/>
  <c r="Y94" i="46"/>
  <c r="V94" i="46"/>
  <c r="U94" i="46"/>
  <c r="M94" i="46"/>
  <c r="I94" i="46"/>
  <c r="AD92" i="46"/>
  <c r="Z92" i="46"/>
  <c r="R92" i="46"/>
  <c r="N92" i="46"/>
  <c r="F92" i="46"/>
  <c r="AH90" i="46"/>
  <c r="Z90" i="46"/>
  <c r="V90" i="46"/>
  <c r="N90" i="46"/>
  <c r="J90" i="46"/>
  <c r="AC89" i="46"/>
  <c r="Y89" i="46"/>
  <c r="Q89" i="46"/>
  <c r="M89" i="46"/>
  <c r="E89" i="46"/>
  <c r="AH88" i="46"/>
  <c r="AD88" i="46"/>
  <c r="V88" i="46"/>
  <c r="R88" i="46"/>
  <c r="J88" i="46"/>
  <c r="F88" i="46"/>
  <c r="AG87" i="46"/>
  <c r="Y87" i="46"/>
  <c r="U87" i="46"/>
  <c r="M87" i="46"/>
  <c r="I87" i="46"/>
  <c r="AD86" i="46"/>
  <c r="Z86" i="46"/>
  <c r="R86" i="46"/>
  <c r="N86" i="46"/>
  <c r="F86" i="46"/>
  <c r="AH84" i="46"/>
  <c r="AC84" i="46"/>
  <c r="Z84" i="46"/>
  <c r="V84" i="46"/>
  <c r="N84" i="46"/>
  <c r="J84" i="46"/>
  <c r="E84" i="46"/>
  <c r="AC83" i="46"/>
  <c r="Y83" i="46"/>
  <c r="Q83" i="46"/>
  <c r="N83" i="46"/>
  <c r="M83" i="46"/>
  <c r="E83" i="46"/>
  <c r="AH82" i="46"/>
  <c r="AD82" i="46"/>
  <c r="V82" i="46"/>
  <c r="R82" i="46"/>
  <c r="J82" i="46"/>
  <c r="F82" i="46"/>
  <c r="AG81" i="46"/>
  <c r="Y81" i="46"/>
  <c r="U81" i="46"/>
  <c r="M81" i="46"/>
  <c r="I81" i="46"/>
  <c r="AD80" i="46"/>
  <c r="Z80" i="46"/>
  <c r="R80" i="46"/>
  <c r="N80" i="46"/>
  <c r="AG79" i="46"/>
  <c r="AC79" i="46"/>
  <c r="U79" i="46"/>
  <c r="Q79" i="46"/>
  <c r="I79" i="46"/>
  <c r="E79" i="46"/>
  <c r="I133" i="45"/>
  <c r="N132" i="45"/>
  <c r="E132" i="45"/>
  <c r="M129" i="45"/>
  <c r="I129" i="45"/>
  <c r="N128" i="45"/>
  <c r="E128" i="45"/>
  <c r="M127" i="45"/>
  <c r="I127" i="45"/>
  <c r="M125" i="45"/>
  <c r="I125" i="45"/>
  <c r="M123" i="45"/>
  <c r="I123" i="45"/>
  <c r="N120" i="45"/>
  <c r="M119" i="45"/>
  <c r="I119" i="45"/>
  <c r="N118" i="45"/>
  <c r="J118" i="45"/>
  <c r="M115" i="45"/>
  <c r="I115" i="45"/>
  <c r="N114" i="45"/>
  <c r="J114" i="45"/>
  <c r="M113" i="45"/>
  <c r="I113" i="45"/>
  <c r="N112" i="45"/>
  <c r="E112" i="45"/>
  <c r="M111" i="45"/>
  <c r="I111" i="45"/>
  <c r="M109" i="45"/>
  <c r="I109" i="45"/>
  <c r="N108" i="45"/>
  <c r="J108" i="45"/>
  <c r="M107" i="45"/>
  <c r="I107" i="45"/>
  <c r="M105" i="45"/>
  <c r="I105" i="45"/>
  <c r="M103" i="45"/>
  <c r="I103" i="45"/>
  <c r="M101" i="45"/>
  <c r="I101" i="45"/>
  <c r="M97" i="45"/>
  <c r="I97" i="45"/>
  <c r="N96" i="45"/>
  <c r="J96" i="45"/>
  <c r="E96" i="45"/>
  <c r="M95" i="45"/>
  <c r="I95" i="45"/>
  <c r="M93" i="45"/>
  <c r="I93" i="45"/>
  <c r="M91" i="45"/>
  <c r="I91" i="45"/>
  <c r="N90" i="45"/>
  <c r="J90" i="45"/>
  <c r="M89" i="45"/>
  <c r="I89" i="45"/>
  <c r="N88" i="45"/>
  <c r="J88" i="45"/>
  <c r="E88" i="45"/>
  <c r="M87" i="45"/>
  <c r="I87" i="45"/>
  <c r="M85" i="45"/>
  <c r="I85" i="45"/>
  <c r="N84" i="45"/>
  <c r="J84" i="45"/>
  <c r="E84" i="45"/>
  <c r="N82" i="45"/>
  <c r="J82" i="45"/>
  <c r="M81" i="45"/>
  <c r="I81" i="45"/>
  <c r="N80" i="45"/>
  <c r="J80" i="45"/>
  <c r="F78" i="49"/>
  <c r="F82" i="49"/>
  <c r="F87" i="49"/>
  <c r="AG87" i="49"/>
  <c r="F93" i="49"/>
  <c r="F96" i="49"/>
  <c r="F99" i="49"/>
  <c r="F105" i="49"/>
  <c r="F109" i="49"/>
  <c r="F113" i="49"/>
  <c r="E117" i="49"/>
  <c r="F118" i="49"/>
  <c r="F125" i="49"/>
  <c r="F130" i="49"/>
  <c r="Z24" i="55" l="1"/>
  <c r="AG24" i="55"/>
  <c r="Q107" i="46"/>
  <c r="Q120" i="46"/>
  <c r="R79" i="46"/>
  <c r="J80" i="46"/>
  <c r="AH80" i="46"/>
  <c r="J87" i="46"/>
  <c r="AH87" i="46"/>
  <c r="Z88" i="46"/>
  <c r="Z96" i="46"/>
  <c r="R98" i="46"/>
  <c r="Z106" i="46"/>
  <c r="R107" i="46"/>
  <c r="Z112" i="46"/>
  <c r="R113" i="46"/>
  <c r="Z119" i="46"/>
  <c r="R120" i="46"/>
  <c r="Z128" i="46"/>
  <c r="AD84" i="46"/>
  <c r="N111" i="46"/>
  <c r="Q90" i="46"/>
  <c r="AG115" i="46"/>
  <c r="J81" i="46"/>
  <c r="AH81" i="46"/>
  <c r="Z82" i="46"/>
  <c r="Z89" i="46"/>
  <c r="R90" i="46"/>
  <c r="J92" i="46"/>
  <c r="AH92" i="46"/>
  <c r="R100" i="46"/>
  <c r="AH101" i="46"/>
  <c r="J101" i="46" s="1"/>
  <c r="R108" i="46"/>
  <c r="AH109" i="46"/>
  <c r="J109" i="46" s="1"/>
  <c r="R114" i="46"/>
  <c r="AH115" i="46"/>
  <c r="J115" i="46" s="1"/>
  <c r="R122" i="46"/>
  <c r="AH124" i="46"/>
  <c r="J124" i="46" s="1"/>
  <c r="Y82" i="46"/>
  <c r="AG101" i="46"/>
  <c r="U80" i="46"/>
  <c r="M88" i="46"/>
  <c r="E98" i="46"/>
  <c r="AC98" i="46"/>
  <c r="E113" i="46"/>
  <c r="AC113" i="46"/>
  <c r="F84" i="46"/>
  <c r="I101" i="46"/>
  <c r="E129" i="49"/>
  <c r="F79" i="46"/>
  <c r="V80" i="46"/>
  <c r="V87" i="46"/>
  <c r="N88" i="46"/>
  <c r="N96" i="46"/>
  <c r="F98" i="46"/>
  <c r="AD98" i="46"/>
  <c r="N106" i="46"/>
  <c r="F107" i="46"/>
  <c r="AD107" i="46"/>
  <c r="N112" i="46"/>
  <c r="F113" i="46"/>
  <c r="AD113" i="46"/>
  <c r="N119" i="46"/>
  <c r="F120" i="46"/>
  <c r="AD120" i="46"/>
  <c r="N128" i="46"/>
  <c r="V86" i="46"/>
  <c r="I86" i="46"/>
  <c r="AG86" i="46"/>
  <c r="Y95" i="46"/>
  <c r="Y111" i="46"/>
  <c r="Y127" i="46"/>
  <c r="N95" i="46"/>
  <c r="N118" i="46"/>
  <c r="Q118" i="49"/>
  <c r="E112" i="49"/>
  <c r="M80" i="49"/>
  <c r="J79" i="46"/>
  <c r="AH79" i="46"/>
  <c r="Z83" i="46"/>
  <c r="R84" i="46"/>
  <c r="J86" i="46"/>
  <c r="AH86" i="46"/>
  <c r="Z87" i="46"/>
  <c r="J94" i="46"/>
  <c r="AH94" i="46"/>
  <c r="Z95" i="46"/>
  <c r="R96" i="46"/>
  <c r="AH102" i="46"/>
  <c r="J102" i="46" s="1"/>
  <c r="Z104" i="46"/>
  <c r="R106" i="46"/>
  <c r="AH110" i="46"/>
  <c r="J110" i="46" s="1"/>
  <c r="Z111" i="46"/>
  <c r="R112" i="46"/>
  <c r="AH117" i="46"/>
  <c r="J117" i="46" s="1"/>
  <c r="Z118" i="46"/>
  <c r="R119" i="46"/>
  <c r="AH126" i="46"/>
  <c r="J126" i="46" s="1"/>
  <c r="Z127" i="46"/>
  <c r="I115" i="46"/>
  <c r="U92" i="46"/>
  <c r="U109" i="46"/>
  <c r="U124" i="46"/>
  <c r="N104" i="46"/>
  <c r="N127" i="46"/>
  <c r="Y105" i="49"/>
  <c r="N83" i="45"/>
  <c r="N87" i="45"/>
  <c r="N95" i="45"/>
  <c r="N99" i="45"/>
  <c r="N103" i="45"/>
  <c r="N111" i="45"/>
  <c r="N121" i="45"/>
  <c r="N127" i="45"/>
  <c r="N131" i="45"/>
  <c r="V81" i="46"/>
  <c r="N82" i="46"/>
  <c r="F83" i="46"/>
  <c r="AD83" i="46"/>
  <c r="N89" i="46"/>
  <c r="F90" i="46"/>
  <c r="AD90" i="46"/>
  <c r="V92" i="46"/>
  <c r="N94" i="46"/>
  <c r="F100" i="46"/>
  <c r="AD100" i="46"/>
  <c r="V101" i="46"/>
  <c r="N102" i="46"/>
  <c r="F108" i="46"/>
  <c r="AD108" i="46"/>
  <c r="V109" i="46"/>
  <c r="N110" i="46"/>
  <c r="F114" i="46"/>
  <c r="AD114" i="46"/>
  <c r="V115" i="46"/>
  <c r="N117" i="46"/>
  <c r="F122" i="46"/>
  <c r="AD122" i="46"/>
  <c r="V124" i="46"/>
  <c r="N126" i="46"/>
  <c r="E130" i="49"/>
  <c r="Q128" i="49"/>
  <c r="E118" i="49"/>
  <c r="AG96" i="49"/>
  <c r="E82" i="49"/>
  <c r="E78" i="49"/>
  <c r="E125" i="49"/>
  <c r="E113" i="49"/>
  <c r="Y111" i="49"/>
  <c r="E109" i="49"/>
  <c r="E105" i="49"/>
  <c r="E93" i="49"/>
  <c r="AH11" i="55"/>
  <c r="E99" i="49"/>
  <c r="M87" i="49"/>
  <c r="E87" i="49"/>
  <c r="F98" i="49"/>
  <c r="F86" i="49"/>
  <c r="I80" i="46"/>
  <c r="Y88" i="46"/>
  <c r="I92" i="46"/>
  <c r="Y104" i="46"/>
  <c r="I109" i="46"/>
  <c r="Y118" i="46"/>
  <c r="I124" i="46"/>
  <c r="F129" i="49"/>
  <c r="F117" i="49"/>
  <c r="F81" i="49"/>
  <c r="F77" i="49"/>
  <c r="M82" i="46"/>
  <c r="AC90" i="46"/>
  <c r="M95" i="46"/>
  <c r="AC107" i="46"/>
  <c r="M111" i="46"/>
  <c r="AC120" i="46"/>
  <c r="M127" i="46"/>
  <c r="F124" i="49"/>
  <c r="F112" i="49"/>
  <c r="F108" i="49"/>
  <c r="F104" i="49"/>
  <c r="F92" i="49"/>
  <c r="AG80" i="46"/>
  <c r="Q84" i="46"/>
  <c r="AG92" i="46"/>
  <c r="Q98" i="46"/>
  <c r="AG109" i="46"/>
  <c r="Q113" i="46"/>
  <c r="AG124" i="46"/>
  <c r="AH17" i="55"/>
  <c r="AH18" i="55"/>
  <c r="U86" i="46"/>
  <c r="E90" i="46"/>
  <c r="U101" i="46"/>
  <c r="E107" i="46"/>
  <c r="U115" i="46"/>
  <c r="E120" i="46"/>
  <c r="J133" i="45"/>
  <c r="J125" i="45"/>
  <c r="J93" i="45"/>
  <c r="J85" i="45"/>
  <c r="I131" i="45"/>
  <c r="I121" i="45"/>
  <c r="I99" i="45"/>
  <c r="I83" i="45"/>
  <c r="N116" i="45"/>
  <c r="N110" i="45"/>
  <c r="N102" i="45"/>
  <c r="F80" i="46"/>
  <c r="M114" i="45"/>
  <c r="M108" i="45"/>
  <c r="M90" i="45"/>
  <c r="F133" i="45"/>
  <c r="R131" i="45"/>
  <c r="F125" i="45"/>
  <c r="R121" i="45"/>
  <c r="R99" i="45"/>
  <c r="F93" i="45"/>
  <c r="R83" i="45"/>
  <c r="F87" i="46"/>
  <c r="E131" i="45"/>
  <c r="E121" i="45"/>
  <c r="E99" i="45"/>
  <c r="J116" i="45"/>
  <c r="J110" i="45"/>
  <c r="J102" i="45"/>
  <c r="F127" i="46"/>
  <c r="F118" i="46"/>
  <c r="F111" i="46"/>
  <c r="F104" i="46"/>
  <c r="F95" i="46"/>
  <c r="I114" i="45"/>
  <c r="I108" i="45"/>
  <c r="I90" i="45"/>
  <c r="N133" i="45"/>
  <c r="N125" i="45"/>
  <c r="N93" i="45"/>
  <c r="M131" i="45"/>
  <c r="M121" i="45"/>
  <c r="M99" i="45"/>
  <c r="M83" i="45"/>
  <c r="F116" i="45"/>
  <c r="R114" i="45"/>
  <c r="F110" i="45"/>
  <c r="R108" i="45"/>
  <c r="F102" i="45"/>
  <c r="R90" i="45"/>
  <c r="F82" i="45"/>
  <c r="E114" i="45"/>
  <c r="E108" i="45"/>
  <c r="E90" i="45"/>
  <c r="E80" i="45"/>
  <c r="Q83" i="45"/>
  <c r="Q82" i="46"/>
  <c r="Y92" i="46"/>
  <c r="N81" i="45"/>
  <c r="N91" i="45"/>
  <c r="N101" i="45"/>
  <c r="N105" i="45"/>
  <c r="N109" i="45"/>
  <c r="N115" i="45"/>
  <c r="N119" i="45"/>
  <c r="N123" i="45"/>
  <c r="N81" i="46"/>
  <c r="F89" i="46"/>
  <c r="AD89" i="46"/>
  <c r="V100" i="46"/>
  <c r="V108" i="46"/>
  <c r="V114" i="46"/>
  <c r="V122" i="46"/>
  <c r="N124" i="46"/>
  <c r="Q103" i="45"/>
  <c r="I90" i="46"/>
  <c r="Y109" i="46"/>
  <c r="I80" i="45"/>
  <c r="Q81" i="45"/>
  <c r="Q91" i="45"/>
  <c r="Q101" i="45"/>
  <c r="Q105" i="45"/>
  <c r="Q109" i="45"/>
  <c r="Q115" i="45"/>
  <c r="I118" i="45"/>
  <c r="Q119" i="45"/>
  <c r="Q123" i="45"/>
  <c r="Y80" i="46"/>
  <c r="Q81" i="46"/>
  <c r="Q88" i="46"/>
  <c r="I89" i="46"/>
  <c r="AG89" i="46"/>
  <c r="I98" i="46"/>
  <c r="AG98" i="46"/>
  <c r="Y100" i="46"/>
  <c r="I107" i="46"/>
  <c r="AG107" i="46"/>
  <c r="Y108" i="46"/>
  <c r="I113" i="46"/>
  <c r="AG113" i="46"/>
  <c r="Y114" i="46"/>
  <c r="I120" i="46"/>
  <c r="AG120" i="46"/>
  <c r="Y122" i="46"/>
  <c r="E85" i="45"/>
  <c r="E89" i="45"/>
  <c r="E93" i="45"/>
  <c r="E97" i="45"/>
  <c r="E107" i="45"/>
  <c r="E113" i="45"/>
  <c r="E125" i="45"/>
  <c r="E129" i="45"/>
  <c r="E133" i="45"/>
  <c r="U84" i="46"/>
  <c r="M86" i="46"/>
  <c r="E95" i="46"/>
  <c r="AC95" i="46"/>
  <c r="E104" i="46"/>
  <c r="AC104" i="46"/>
  <c r="E111" i="46"/>
  <c r="AC111" i="46"/>
  <c r="E118" i="46"/>
  <c r="AC118" i="46"/>
  <c r="E127" i="46"/>
  <c r="AC127" i="46"/>
  <c r="I116" i="45"/>
  <c r="Y115" i="46"/>
  <c r="Y124" i="46"/>
  <c r="Q95" i="45"/>
  <c r="Q127" i="45"/>
  <c r="J120" i="45"/>
  <c r="Z81" i="46"/>
  <c r="R89" i="46"/>
  <c r="AH100" i="46"/>
  <c r="J100" i="46" s="1"/>
  <c r="AH108" i="46"/>
  <c r="J108" i="46" s="1"/>
  <c r="Z109" i="46"/>
  <c r="AH114" i="46"/>
  <c r="J114" i="46" s="1"/>
  <c r="Z115" i="46"/>
  <c r="AH122" i="46"/>
  <c r="J122" i="46" s="1"/>
  <c r="Z124" i="46"/>
  <c r="Q87" i="45"/>
  <c r="I120" i="45"/>
  <c r="Q131" i="45"/>
  <c r="E81" i="45"/>
  <c r="E91" i="45"/>
  <c r="E101" i="45"/>
  <c r="E105" i="45"/>
  <c r="E109" i="45"/>
  <c r="E115" i="45"/>
  <c r="E119" i="45"/>
  <c r="E123" i="45"/>
  <c r="M80" i="46"/>
  <c r="E88" i="46"/>
  <c r="AC88" i="46"/>
  <c r="U98" i="46"/>
  <c r="U107" i="46"/>
  <c r="U113" i="46"/>
  <c r="U120" i="46"/>
  <c r="Q111" i="45"/>
  <c r="N81" i="49"/>
  <c r="N88" i="49"/>
  <c r="Z81" i="49"/>
  <c r="N85" i="45"/>
  <c r="N89" i="45"/>
  <c r="N97" i="45"/>
  <c r="N107" i="45"/>
  <c r="N113" i="45"/>
  <c r="N129" i="45"/>
  <c r="V79" i="46"/>
  <c r="N87" i="46"/>
  <c r="F96" i="46"/>
  <c r="AD96" i="46"/>
  <c r="F106" i="46"/>
  <c r="AD106" i="46"/>
  <c r="F112" i="46"/>
  <c r="AD112" i="46"/>
  <c r="V113" i="46"/>
  <c r="F119" i="46"/>
  <c r="AD119" i="46"/>
  <c r="V120" i="46"/>
  <c r="F128" i="46"/>
  <c r="AD128" i="46"/>
  <c r="I102" i="45"/>
  <c r="AG90" i="46"/>
  <c r="Y101" i="46"/>
  <c r="I82" i="49"/>
  <c r="I90" i="49"/>
  <c r="I107" i="49"/>
  <c r="I113" i="49"/>
  <c r="I122" i="49"/>
  <c r="I130" i="49"/>
  <c r="M82" i="49"/>
  <c r="M90" i="49"/>
  <c r="M99" i="49"/>
  <c r="M122" i="49"/>
  <c r="M130" i="49"/>
  <c r="Q82" i="49"/>
  <c r="Q90" i="49"/>
  <c r="Q99" i="49"/>
  <c r="Q107" i="49"/>
  <c r="Q113" i="49"/>
  <c r="Q122" i="49"/>
  <c r="Q130" i="49"/>
  <c r="U82" i="49"/>
  <c r="U90" i="49"/>
  <c r="U107" i="49"/>
  <c r="U113" i="49"/>
  <c r="U122" i="49"/>
  <c r="U130" i="49"/>
  <c r="Y82" i="49"/>
  <c r="Y90" i="49"/>
  <c r="Y99" i="49"/>
  <c r="Y122" i="49"/>
  <c r="Y130" i="49"/>
  <c r="AC82" i="49"/>
  <c r="AC90" i="49"/>
  <c r="AC99" i="49"/>
  <c r="AC107" i="49"/>
  <c r="AC113" i="49"/>
  <c r="AC122" i="49"/>
  <c r="AC130" i="49"/>
  <c r="AG82" i="49"/>
  <c r="AG90" i="49"/>
  <c r="AG107" i="49"/>
  <c r="AG113" i="49"/>
  <c r="AG122" i="49"/>
  <c r="AG130" i="49"/>
  <c r="I84" i="45"/>
  <c r="Q85" i="45"/>
  <c r="I88" i="45"/>
  <c r="Q89" i="45"/>
  <c r="Q93" i="45"/>
  <c r="I96" i="45"/>
  <c r="Q97" i="45"/>
  <c r="Q107" i="45"/>
  <c r="I112" i="45"/>
  <c r="Q113" i="45"/>
  <c r="Q125" i="45"/>
  <c r="I128" i="45"/>
  <c r="Q129" i="45"/>
  <c r="I132" i="45"/>
  <c r="Q133" i="45"/>
  <c r="I84" i="46"/>
  <c r="AG84" i="46"/>
  <c r="Y86" i="46"/>
  <c r="Q95" i="46"/>
  <c r="Q104" i="46"/>
  <c r="Q111" i="46"/>
  <c r="Q118" i="46"/>
  <c r="Q127" i="46"/>
  <c r="J112" i="45"/>
  <c r="J128" i="45"/>
  <c r="J132" i="45"/>
  <c r="R83" i="46"/>
  <c r="Z94" i="46"/>
  <c r="Z102" i="46"/>
  <c r="Z110" i="46"/>
  <c r="R111" i="46"/>
  <c r="Z117" i="46"/>
  <c r="R118" i="46"/>
  <c r="Z126" i="46"/>
  <c r="R127" i="46"/>
  <c r="I82" i="45"/>
  <c r="Q99" i="45"/>
  <c r="I110" i="45"/>
  <c r="Q121" i="45"/>
  <c r="E83" i="45"/>
  <c r="E87" i="45"/>
  <c r="E95" i="45"/>
  <c r="E103" i="45"/>
  <c r="E111" i="45"/>
  <c r="E127" i="45"/>
  <c r="E82" i="46"/>
  <c r="AC82" i="46"/>
  <c r="U90" i="46"/>
  <c r="M92" i="46"/>
  <c r="M101" i="46"/>
  <c r="M109" i="46"/>
  <c r="M115" i="46"/>
  <c r="M124" i="46"/>
  <c r="F128" i="45"/>
  <c r="J81" i="45"/>
  <c r="R82" i="45"/>
  <c r="J91" i="45"/>
  <c r="J101" i="45"/>
  <c r="R102" i="45"/>
  <c r="J105" i="45"/>
  <c r="J109" i="45"/>
  <c r="R110" i="45"/>
  <c r="J115" i="45"/>
  <c r="R116" i="45"/>
  <c r="J119" i="45"/>
  <c r="R120" i="45"/>
  <c r="J123" i="45"/>
  <c r="M79" i="46"/>
  <c r="E87" i="46"/>
  <c r="AC87" i="46"/>
  <c r="U96" i="46"/>
  <c r="U106" i="46"/>
  <c r="U112" i="46"/>
  <c r="U119" i="46"/>
  <c r="U128" i="46"/>
  <c r="J81" i="49"/>
  <c r="F88" i="45"/>
  <c r="Q101" i="46"/>
  <c r="Q124" i="46"/>
  <c r="U99" i="49"/>
  <c r="Q116" i="45"/>
  <c r="I77" i="49"/>
  <c r="I84" i="49"/>
  <c r="I92" i="49"/>
  <c r="I100" i="49"/>
  <c r="I108" i="49"/>
  <c r="I115" i="49"/>
  <c r="I124" i="49"/>
  <c r="M77" i="49"/>
  <c r="E118" i="45"/>
  <c r="N77" i="49"/>
  <c r="F80" i="45"/>
  <c r="F90" i="45"/>
  <c r="F108" i="45"/>
  <c r="F114" i="45"/>
  <c r="F118" i="45"/>
  <c r="I83" i="46"/>
  <c r="AG83" i="46"/>
  <c r="Q94" i="46"/>
  <c r="Q102" i="46"/>
  <c r="Q110" i="46"/>
  <c r="Q117" i="46"/>
  <c r="Q126" i="46"/>
  <c r="F84" i="45"/>
  <c r="I99" i="49"/>
  <c r="I78" i="49"/>
  <c r="I85" i="49"/>
  <c r="M78" i="49"/>
  <c r="Q84" i="45"/>
  <c r="Q88" i="45"/>
  <c r="Q96" i="45"/>
  <c r="Q112" i="45"/>
  <c r="Q128" i="45"/>
  <c r="Q132" i="45"/>
  <c r="F112" i="45"/>
  <c r="I82" i="46"/>
  <c r="Q109" i="46"/>
  <c r="J85" i="49"/>
  <c r="J83" i="45"/>
  <c r="R84" i="45"/>
  <c r="J87" i="45"/>
  <c r="R88" i="45"/>
  <c r="J95" i="45"/>
  <c r="R96" i="45"/>
  <c r="J99" i="45"/>
  <c r="J103" i="45"/>
  <c r="J111" i="45"/>
  <c r="R112" i="45"/>
  <c r="J121" i="45"/>
  <c r="J127" i="45"/>
  <c r="R128" i="45"/>
  <c r="J131" i="45"/>
  <c r="R132" i="45"/>
  <c r="E81" i="46"/>
  <c r="AC81" i="46"/>
  <c r="U89" i="46"/>
  <c r="M100" i="46"/>
  <c r="M108" i="46"/>
  <c r="M114" i="46"/>
  <c r="M122" i="46"/>
  <c r="Y113" i="49"/>
  <c r="E82" i="45"/>
  <c r="E102" i="45"/>
  <c r="E110" i="45"/>
  <c r="E116" i="45"/>
  <c r="E120" i="45"/>
  <c r="V81" i="49"/>
  <c r="Q115" i="46"/>
  <c r="M107" i="49"/>
  <c r="Y107" i="49"/>
  <c r="Q102" i="45"/>
  <c r="F120" i="45"/>
  <c r="Y79" i="46"/>
  <c r="Q87" i="46"/>
  <c r="I96" i="46"/>
  <c r="AG96" i="46"/>
  <c r="I106" i="46"/>
  <c r="AG106" i="46"/>
  <c r="I112" i="46"/>
  <c r="AG112" i="46"/>
  <c r="I119" i="46"/>
  <c r="AG119" i="46"/>
  <c r="I128" i="46"/>
  <c r="AG128" i="46"/>
  <c r="F96" i="45"/>
  <c r="F132" i="45"/>
  <c r="AG82" i="46"/>
  <c r="Y90" i="46"/>
  <c r="AG99" i="49"/>
  <c r="Q90" i="45"/>
  <c r="Q108" i="45"/>
  <c r="Q114" i="45"/>
  <c r="Q118" i="45"/>
  <c r="Q92" i="46"/>
  <c r="M113" i="49"/>
  <c r="Q82" i="45"/>
  <c r="Q110" i="45"/>
  <c r="Q120" i="45"/>
  <c r="R80" i="45"/>
  <c r="J89" i="45"/>
  <c r="J97" i="45"/>
  <c r="J107" i="45"/>
  <c r="J113" i="45"/>
  <c r="R118" i="45"/>
  <c r="J129" i="45"/>
  <c r="U83" i="46"/>
  <c r="E94" i="46"/>
  <c r="AC94" i="46"/>
  <c r="E102" i="46"/>
  <c r="AC102" i="46"/>
  <c r="E110" i="46"/>
  <c r="AC110" i="46"/>
  <c r="E117" i="46"/>
  <c r="AC117" i="46"/>
  <c r="E126" i="46"/>
  <c r="AC126" i="46"/>
  <c r="J82" i="49"/>
  <c r="J90" i="49"/>
  <c r="J99" i="49"/>
  <c r="N82" i="49"/>
  <c r="J77" i="49"/>
  <c r="J84" i="49"/>
  <c r="J92" i="49"/>
  <c r="N84" i="49"/>
  <c r="F83" i="45"/>
  <c r="F87" i="45"/>
  <c r="F95" i="45"/>
  <c r="F99" i="45"/>
  <c r="F103" i="45"/>
  <c r="F111" i="45"/>
  <c r="F121" i="45"/>
  <c r="F127" i="45"/>
  <c r="F131" i="45"/>
  <c r="I93" i="49"/>
  <c r="I102" i="49"/>
  <c r="I109" i="49"/>
  <c r="I116" i="49"/>
  <c r="I125" i="49"/>
  <c r="J78" i="49"/>
  <c r="J93" i="49"/>
  <c r="N78" i="49"/>
  <c r="I79" i="49"/>
  <c r="I86" i="49"/>
  <c r="I94" i="49"/>
  <c r="I104" i="49"/>
  <c r="I110" i="49"/>
  <c r="I117" i="49"/>
  <c r="I126" i="49"/>
  <c r="M79" i="49"/>
  <c r="M86" i="49"/>
  <c r="J79" i="49"/>
  <c r="J86" i="49"/>
  <c r="J94" i="49"/>
  <c r="N79" i="49"/>
  <c r="I80" i="49"/>
  <c r="I87" i="49"/>
  <c r="I96" i="49"/>
  <c r="I105" i="49"/>
  <c r="I111" i="49"/>
  <c r="I118" i="49"/>
  <c r="I128" i="49"/>
  <c r="J80" i="49"/>
  <c r="J87" i="49"/>
  <c r="J96" i="49"/>
  <c r="N80" i="49"/>
  <c r="I81" i="49"/>
  <c r="I88" i="49"/>
  <c r="I98" i="49"/>
  <c r="I106" i="49"/>
  <c r="I112" i="49"/>
  <c r="I120" i="49"/>
  <c r="I129" i="49"/>
  <c r="M81" i="49"/>
  <c r="J88" i="49"/>
  <c r="J98" i="49"/>
  <c r="N98" i="49"/>
  <c r="N106" i="49"/>
  <c r="N112" i="49"/>
  <c r="N120" i="49"/>
  <c r="N129" i="49"/>
  <c r="R81" i="49"/>
  <c r="R88" i="49"/>
  <c r="R98" i="49"/>
  <c r="R106" i="49"/>
  <c r="R112" i="49"/>
  <c r="R120" i="49"/>
  <c r="R129" i="49"/>
  <c r="V88" i="49"/>
  <c r="V98" i="49"/>
  <c r="V106" i="49"/>
  <c r="V112" i="49"/>
  <c r="V120" i="49"/>
  <c r="V129" i="49"/>
  <c r="Z88" i="49"/>
  <c r="Z98" i="49"/>
  <c r="Z106" i="49"/>
  <c r="Z112" i="49"/>
  <c r="Z120" i="49"/>
  <c r="Z129" i="49"/>
  <c r="AD81" i="49"/>
  <c r="AD88" i="49"/>
  <c r="AD98" i="49"/>
  <c r="AD106" i="49"/>
  <c r="AD112" i="49"/>
  <c r="AD120" i="49"/>
  <c r="AD129" i="49"/>
  <c r="AH81" i="49"/>
  <c r="AH88" i="49"/>
  <c r="AH98" i="49"/>
  <c r="AH106" i="49"/>
  <c r="J106" i="49" s="1"/>
  <c r="AH112" i="49"/>
  <c r="J112" i="49" s="1"/>
  <c r="AH120" i="49"/>
  <c r="J120" i="49" s="1"/>
  <c r="AH129" i="49"/>
  <c r="J129" i="49" s="1"/>
  <c r="V83" i="46"/>
  <c r="F94" i="46"/>
  <c r="AD94" i="46"/>
  <c r="F102" i="46"/>
  <c r="AD102" i="46"/>
  <c r="F110" i="46"/>
  <c r="AD110" i="46"/>
  <c r="F117" i="46"/>
  <c r="AD117" i="46"/>
  <c r="F126" i="46"/>
  <c r="AD126" i="46"/>
  <c r="N90" i="49"/>
  <c r="N99" i="49"/>
  <c r="N107" i="49"/>
  <c r="N113" i="49"/>
  <c r="N122" i="49"/>
  <c r="N130" i="49"/>
  <c r="R82" i="49"/>
  <c r="R90" i="49"/>
  <c r="R99" i="49"/>
  <c r="R107" i="49"/>
  <c r="R113" i="49"/>
  <c r="R122" i="49"/>
  <c r="R130" i="49"/>
  <c r="V82" i="49"/>
  <c r="V90" i="49"/>
  <c r="V99" i="49"/>
  <c r="V107" i="49"/>
  <c r="V113" i="49"/>
  <c r="V122" i="49"/>
  <c r="V130" i="49"/>
  <c r="Z82" i="49"/>
  <c r="Z90" i="49"/>
  <c r="Z99" i="49"/>
  <c r="Z107" i="49"/>
  <c r="Z113" i="49"/>
  <c r="Z122" i="49"/>
  <c r="Z130" i="49"/>
  <c r="AD82" i="49"/>
  <c r="AD90" i="49"/>
  <c r="AD99" i="49"/>
  <c r="AD107" i="49"/>
  <c r="AD113" i="49"/>
  <c r="AD122" i="49"/>
  <c r="AD130" i="49"/>
  <c r="AH82" i="49"/>
  <c r="AH90" i="49"/>
  <c r="AH99" i="49"/>
  <c r="AH107" i="49"/>
  <c r="J107" i="49" s="1"/>
  <c r="AH113" i="49"/>
  <c r="J113" i="49" s="1"/>
  <c r="AH122" i="49"/>
  <c r="J122" i="49" s="1"/>
  <c r="AH130" i="49"/>
  <c r="J130" i="49" s="1"/>
  <c r="R81" i="45"/>
  <c r="R91" i="45"/>
  <c r="R101" i="45"/>
  <c r="R105" i="45"/>
  <c r="R109" i="45"/>
  <c r="R115" i="45"/>
  <c r="R119" i="45"/>
  <c r="R123" i="45"/>
  <c r="R81" i="46"/>
  <c r="J89" i="46"/>
  <c r="AH89" i="46"/>
  <c r="Z100" i="46"/>
  <c r="Z108" i="46"/>
  <c r="Z114" i="46"/>
  <c r="Z122" i="46"/>
  <c r="R128" i="46"/>
  <c r="M84" i="49"/>
  <c r="M92" i="49"/>
  <c r="M100" i="49"/>
  <c r="M108" i="49"/>
  <c r="M115" i="49"/>
  <c r="M124" i="49"/>
  <c r="Q77" i="49"/>
  <c r="Q84" i="49"/>
  <c r="Q92" i="49"/>
  <c r="Q100" i="49"/>
  <c r="Q108" i="49"/>
  <c r="Q115" i="49"/>
  <c r="Q124" i="49"/>
  <c r="U77" i="49"/>
  <c r="U84" i="49"/>
  <c r="U92" i="49"/>
  <c r="U100" i="49"/>
  <c r="U108" i="49"/>
  <c r="U115" i="49"/>
  <c r="U124" i="49"/>
  <c r="Y77" i="49"/>
  <c r="Y84" i="49"/>
  <c r="Y92" i="49"/>
  <c r="Y100" i="49"/>
  <c r="Y108" i="49"/>
  <c r="Y115" i="49"/>
  <c r="Y124" i="49"/>
  <c r="AC77" i="49"/>
  <c r="AC84" i="49"/>
  <c r="AC92" i="49"/>
  <c r="AC100" i="49"/>
  <c r="AC108" i="49"/>
  <c r="AC115" i="49"/>
  <c r="AC124" i="49"/>
  <c r="AG77" i="49"/>
  <c r="AG84" i="49"/>
  <c r="AG92" i="49"/>
  <c r="AG100" i="49"/>
  <c r="AG108" i="49"/>
  <c r="AG115" i="49"/>
  <c r="AG124" i="49"/>
  <c r="M118" i="45"/>
  <c r="E80" i="46"/>
  <c r="AC80" i="46"/>
  <c r="U88" i="46"/>
  <c r="M98" i="46"/>
  <c r="M107" i="46"/>
  <c r="M113" i="46"/>
  <c r="M120" i="46"/>
  <c r="N92" i="49"/>
  <c r="N100" i="49"/>
  <c r="N108" i="49"/>
  <c r="N115" i="49"/>
  <c r="N124" i="49"/>
  <c r="R77" i="49"/>
  <c r="R84" i="49"/>
  <c r="R92" i="49"/>
  <c r="R100" i="49"/>
  <c r="R108" i="49"/>
  <c r="R115" i="49"/>
  <c r="R124" i="49"/>
  <c r="V77" i="49"/>
  <c r="V84" i="49"/>
  <c r="V92" i="49"/>
  <c r="V100" i="49"/>
  <c r="V108" i="49"/>
  <c r="V115" i="49"/>
  <c r="V124" i="49"/>
  <c r="Z77" i="49"/>
  <c r="Z84" i="49"/>
  <c r="Z92" i="49"/>
  <c r="Z100" i="49"/>
  <c r="Z108" i="49"/>
  <c r="Z115" i="49"/>
  <c r="Z124" i="49"/>
  <c r="AD77" i="49"/>
  <c r="AD84" i="49"/>
  <c r="AD92" i="49"/>
  <c r="AD100" i="49"/>
  <c r="AD108" i="49"/>
  <c r="AD115" i="49"/>
  <c r="AD124" i="49"/>
  <c r="AH84" i="49"/>
  <c r="AH92" i="49"/>
  <c r="AH100" i="49"/>
  <c r="J100" i="49" s="1"/>
  <c r="AH108" i="49"/>
  <c r="J108" i="49" s="1"/>
  <c r="AH115" i="49"/>
  <c r="J115" i="49" s="1"/>
  <c r="AH124" i="49"/>
  <c r="J124" i="49" s="1"/>
  <c r="F85" i="45"/>
  <c r="F89" i="45"/>
  <c r="F97" i="45"/>
  <c r="F107" i="45"/>
  <c r="F113" i="45"/>
  <c r="F129" i="45"/>
  <c r="N79" i="46"/>
  <c r="AD87" i="46"/>
  <c r="V96" i="46"/>
  <c r="V106" i="46"/>
  <c r="V112" i="46"/>
  <c r="V119" i="46"/>
  <c r="V128" i="46"/>
  <c r="M85" i="49"/>
  <c r="M93" i="49"/>
  <c r="M102" i="49"/>
  <c r="M109" i="49"/>
  <c r="M116" i="49"/>
  <c r="M125" i="49"/>
  <c r="Q78" i="49"/>
  <c r="Q85" i="49"/>
  <c r="Q93" i="49"/>
  <c r="Q102" i="49"/>
  <c r="Q109" i="49"/>
  <c r="Q116" i="49"/>
  <c r="Q125" i="49"/>
  <c r="U78" i="49"/>
  <c r="U85" i="49"/>
  <c r="U93" i="49"/>
  <c r="U102" i="49"/>
  <c r="U109" i="49"/>
  <c r="U116" i="49"/>
  <c r="U125" i="49"/>
  <c r="Y78" i="49"/>
  <c r="Y85" i="49"/>
  <c r="Y93" i="49"/>
  <c r="Y102" i="49"/>
  <c r="Y109" i="49"/>
  <c r="Y116" i="49"/>
  <c r="Y125" i="49"/>
  <c r="AC78" i="49"/>
  <c r="AC85" i="49"/>
  <c r="AC93" i="49"/>
  <c r="AC102" i="49"/>
  <c r="AC109" i="49"/>
  <c r="AC116" i="49"/>
  <c r="AC125" i="49"/>
  <c r="AG85" i="49"/>
  <c r="AG93" i="49"/>
  <c r="AG102" i="49"/>
  <c r="AG109" i="49"/>
  <c r="AG116" i="49"/>
  <c r="AG125" i="49"/>
  <c r="Y84" i="46"/>
  <c r="Q86" i="46"/>
  <c r="I95" i="46"/>
  <c r="AG95" i="46"/>
  <c r="I104" i="46"/>
  <c r="AG104" i="46"/>
  <c r="I111" i="46"/>
  <c r="AG111" i="46"/>
  <c r="I118" i="46"/>
  <c r="AG118" i="46"/>
  <c r="I127" i="46"/>
  <c r="AG127" i="46"/>
  <c r="N85" i="49"/>
  <c r="N93" i="49"/>
  <c r="N102" i="49"/>
  <c r="N109" i="49"/>
  <c r="N116" i="49"/>
  <c r="N125" i="49"/>
  <c r="R78" i="49"/>
  <c r="R85" i="49"/>
  <c r="R93" i="49"/>
  <c r="R102" i="49"/>
  <c r="R109" i="49"/>
  <c r="R116" i="49"/>
  <c r="R125" i="49"/>
  <c r="V78" i="49"/>
  <c r="V85" i="49"/>
  <c r="V93" i="49"/>
  <c r="V102" i="49"/>
  <c r="V109" i="49"/>
  <c r="V116" i="49"/>
  <c r="V125" i="49"/>
  <c r="Z78" i="49"/>
  <c r="Z85" i="49"/>
  <c r="Z93" i="49"/>
  <c r="Z102" i="49"/>
  <c r="Z109" i="49"/>
  <c r="Z116" i="49"/>
  <c r="Z125" i="49"/>
  <c r="AD78" i="49"/>
  <c r="AD85" i="49"/>
  <c r="AD93" i="49"/>
  <c r="AD102" i="49"/>
  <c r="AD109" i="49"/>
  <c r="AD116" i="49"/>
  <c r="AD125" i="49"/>
  <c r="AH78" i="49"/>
  <c r="AH85" i="49"/>
  <c r="AH93" i="49"/>
  <c r="AH102" i="49"/>
  <c r="J102" i="49" s="1"/>
  <c r="AH109" i="49"/>
  <c r="J109" i="49" s="1"/>
  <c r="AH116" i="49"/>
  <c r="J116" i="49" s="1"/>
  <c r="AH125" i="49"/>
  <c r="J125" i="49" s="1"/>
  <c r="R87" i="45"/>
  <c r="R95" i="45"/>
  <c r="R103" i="45"/>
  <c r="R111" i="45"/>
  <c r="R127" i="45"/>
  <c r="J83" i="46"/>
  <c r="AH83" i="46"/>
  <c r="R94" i="46"/>
  <c r="R102" i="46"/>
  <c r="R110" i="46"/>
  <c r="R117" i="46"/>
  <c r="R126" i="46"/>
  <c r="M94" i="49"/>
  <c r="M104" i="49"/>
  <c r="M110" i="49"/>
  <c r="M117" i="49"/>
  <c r="M126" i="49"/>
  <c r="Q79" i="49"/>
  <c r="Q86" i="49"/>
  <c r="Q94" i="49"/>
  <c r="Q104" i="49"/>
  <c r="Q110" i="49"/>
  <c r="Q117" i="49"/>
  <c r="Q126" i="49"/>
  <c r="U79" i="49"/>
  <c r="U86" i="49"/>
  <c r="U94" i="49"/>
  <c r="U104" i="49"/>
  <c r="U110" i="49"/>
  <c r="U117" i="49"/>
  <c r="U126" i="49"/>
  <c r="Y79" i="49"/>
  <c r="Y86" i="49"/>
  <c r="Y94" i="49"/>
  <c r="Y104" i="49"/>
  <c r="Y110" i="49"/>
  <c r="Y117" i="49"/>
  <c r="Y126" i="49"/>
  <c r="AC79" i="49"/>
  <c r="AC86" i="49"/>
  <c r="AC94" i="49"/>
  <c r="AC104" i="49"/>
  <c r="AC110" i="49"/>
  <c r="AC117" i="49"/>
  <c r="AC126" i="49"/>
  <c r="AG79" i="49"/>
  <c r="AG86" i="49"/>
  <c r="AG94" i="49"/>
  <c r="AG104" i="49"/>
  <c r="AG110" i="49"/>
  <c r="AG117" i="49"/>
  <c r="AG126" i="49"/>
  <c r="M82" i="45"/>
  <c r="M102" i="45"/>
  <c r="M110" i="45"/>
  <c r="M116" i="45"/>
  <c r="M120" i="45"/>
  <c r="M133" i="45"/>
  <c r="U82" i="46"/>
  <c r="M90" i="46"/>
  <c r="E92" i="46"/>
  <c r="AC92" i="46"/>
  <c r="E101" i="46"/>
  <c r="AC101" i="46"/>
  <c r="E109" i="46"/>
  <c r="AC109" i="46"/>
  <c r="E115" i="46"/>
  <c r="AC115" i="46"/>
  <c r="E124" i="46"/>
  <c r="AC124" i="46"/>
  <c r="N86" i="49"/>
  <c r="N94" i="49"/>
  <c r="N104" i="49"/>
  <c r="N110" i="49"/>
  <c r="N117" i="49"/>
  <c r="N126" i="49"/>
  <c r="R79" i="49"/>
  <c r="R86" i="49"/>
  <c r="R94" i="49"/>
  <c r="R104" i="49"/>
  <c r="R110" i="49"/>
  <c r="R117" i="49"/>
  <c r="R126" i="49"/>
  <c r="V79" i="49"/>
  <c r="V86" i="49"/>
  <c r="V94" i="49"/>
  <c r="V104" i="49"/>
  <c r="V110" i="49"/>
  <c r="V117" i="49"/>
  <c r="V126" i="49"/>
  <c r="Z79" i="49"/>
  <c r="Z86" i="49"/>
  <c r="Z94" i="49"/>
  <c r="Z104" i="49"/>
  <c r="Z110" i="49"/>
  <c r="Z117" i="49"/>
  <c r="Z126" i="49"/>
  <c r="AD79" i="49"/>
  <c r="AD86" i="49"/>
  <c r="AD94" i="49"/>
  <c r="AD104" i="49"/>
  <c r="AD110" i="49"/>
  <c r="AD117" i="49"/>
  <c r="AD126" i="49"/>
  <c r="AH79" i="49"/>
  <c r="AH86" i="49"/>
  <c r="AH94" i="49"/>
  <c r="AH104" i="49"/>
  <c r="J104" i="49" s="1"/>
  <c r="AH110" i="49"/>
  <c r="J110" i="49" s="1"/>
  <c r="AH117" i="49"/>
  <c r="J117" i="49" s="1"/>
  <c r="AH126" i="49"/>
  <c r="J126" i="49" s="1"/>
  <c r="F81" i="45"/>
  <c r="F91" i="45"/>
  <c r="F101" i="45"/>
  <c r="F105" i="45"/>
  <c r="F109" i="45"/>
  <c r="F115" i="45"/>
  <c r="F119" i="45"/>
  <c r="F123" i="45"/>
  <c r="F81" i="46"/>
  <c r="AD81" i="46"/>
  <c r="V89" i="46"/>
  <c r="N100" i="46"/>
  <c r="N108" i="46"/>
  <c r="N114" i="46"/>
  <c r="N122" i="46"/>
  <c r="M96" i="49"/>
  <c r="M105" i="49"/>
  <c r="M111" i="49"/>
  <c r="M118" i="49"/>
  <c r="M128" i="49"/>
  <c r="Q80" i="49"/>
  <c r="Q87" i="49"/>
  <c r="Q96" i="49"/>
  <c r="Q105" i="49"/>
  <c r="Q111" i="49"/>
  <c r="U80" i="49"/>
  <c r="U87" i="49"/>
  <c r="U96" i="49"/>
  <c r="U105" i="49"/>
  <c r="U111" i="49"/>
  <c r="U118" i="49"/>
  <c r="U128" i="49"/>
  <c r="Y80" i="49"/>
  <c r="Y87" i="49"/>
  <c r="Y96" i="49"/>
  <c r="Y118" i="49"/>
  <c r="Y128" i="49"/>
  <c r="AC80" i="49"/>
  <c r="AC87" i="49"/>
  <c r="AC96" i="49"/>
  <c r="AC105" i="49"/>
  <c r="AC111" i="49"/>
  <c r="AC118" i="49"/>
  <c r="AC128" i="49"/>
  <c r="AG80" i="49"/>
  <c r="AG105" i="49"/>
  <c r="AG111" i="49"/>
  <c r="AG118" i="49"/>
  <c r="AG128" i="49"/>
  <c r="Q80" i="46"/>
  <c r="I88" i="46"/>
  <c r="AG88" i="46"/>
  <c r="Y98" i="46"/>
  <c r="Y107" i="46"/>
  <c r="Y113" i="46"/>
  <c r="Y120" i="46"/>
  <c r="N87" i="49"/>
  <c r="N96" i="49"/>
  <c r="N105" i="49"/>
  <c r="N111" i="49"/>
  <c r="N118" i="49"/>
  <c r="N128" i="49"/>
  <c r="R80" i="49"/>
  <c r="R87" i="49"/>
  <c r="R96" i="49"/>
  <c r="R105" i="49"/>
  <c r="R111" i="49"/>
  <c r="R118" i="49"/>
  <c r="R128" i="49"/>
  <c r="V80" i="49"/>
  <c r="V87" i="49"/>
  <c r="V96" i="49"/>
  <c r="V105" i="49"/>
  <c r="V111" i="49"/>
  <c r="V118" i="49"/>
  <c r="V128" i="49"/>
  <c r="Z80" i="49"/>
  <c r="Z87" i="49"/>
  <c r="Z96" i="49"/>
  <c r="Z105" i="49"/>
  <c r="Z111" i="49"/>
  <c r="Z118" i="49"/>
  <c r="Z128" i="49"/>
  <c r="AD80" i="49"/>
  <c r="AD87" i="49"/>
  <c r="AD96" i="49"/>
  <c r="AD105" i="49"/>
  <c r="AD111" i="49"/>
  <c r="AD118" i="49"/>
  <c r="AD128" i="49"/>
  <c r="AH80" i="49"/>
  <c r="AH87" i="49"/>
  <c r="AH96" i="49"/>
  <c r="AH105" i="49"/>
  <c r="J105" i="49" s="1"/>
  <c r="AH111" i="49"/>
  <c r="J111" i="49" s="1"/>
  <c r="AH118" i="49"/>
  <c r="J118" i="49" s="1"/>
  <c r="AH128" i="49"/>
  <c r="J128" i="49" s="1"/>
  <c r="R85" i="45"/>
  <c r="R89" i="45"/>
  <c r="R93" i="45"/>
  <c r="R97" i="45"/>
  <c r="R107" i="45"/>
  <c r="R113" i="45"/>
  <c r="R125" i="45"/>
  <c r="R129" i="45"/>
  <c r="R133" i="45"/>
  <c r="Z79" i="46"/>
  <c r="R87" i="46"/>
  <c r="J96" i="46"/>
  <c r="AH96" i="46"/>
  <c r="AH106" i="46"/>
  <c r="J106" i="46" s="1"/>
  <c r="AH112" i="46"/>
  <c r="J112" i="46" s="1"/>
  <c r="AH119" i="46"/>
  <c r="J119" i="46" s="1"/>
  <c r="AH128" i="46"/>
  <c r="J128" i="46" s="1"/>
  <c r="M88" i="49"/>
  <c r="M98" i="49"/>
  <c r="M106" i="49"/>
  <c r="M112" i="49"/>
  <c r="M120" i="49"/>
  <c r="M129" i="49"/>
  <c r="Q81" i="49"/>
  <c r="Q88" i="49"/>
  <c r="Q98" i="49"/>
  <c r="Q106" i="49"/>
  <c r="Q112" i="49"/>
  <c r="Q120" i="49"/>
  <c r="Q129" i="49"/>
  <c r="U81" i="49"/>
  <c r="U88" i="49"/>
  <c r="U98" i="49"/>
  <c r="U106" i="49"/>
  <c r="U112" i="49"/>
  <c r="U120" i="49"/>
  <c r="U129" i="49"/>
  <c r="Y81" i="49"/>
  <c r="Y88" i="49"/>
  <c r="Y98" i="49"/>
  <c r="Y106" i="49"/>
  <c r="Y112" i="49"/>
  <c r="Y120" i="49"/>
  <c r="Y129" i="49"/>
  <c r="AC81" i="49"/>
  <c r="AC88" i="49"/>
  <c r="AC98" i="49"/>
  <c r="AC106" i="49"/>
  <c r="AC112" i="49"/>
  <c r="AC120" i="49"/>
  <c r="AC129" i="49"/>
  <c r="AG81" i="49"/>
  <c r="AG88" i="49"/>
  <c r="AG98" i="49"/>
  <c r="AG106" i="49"/>
  <c r="AG112" i="49"/>
  <c r="AG120" i="49"/>
  <c r="AG129" i="49"/>
  <c r="M84" i="45"/>
  <c r="M88" i="45"/>
  <c r="M96" i="45"/>
  <c r="M112" i="45"/>
  <c r="M128" i="45"/>
  <c r="M132" i="45"/>
  <c r="M84" i="46"/>
  <c r="E86" i="46"/>
  <c r="AC86" i="46"/>
  <c r="U95" i="46"/>
  <c r="U104" i="46"/>
  <c r="U111" i="46"/>
  <c r="U118" i="46"/>
  <c r="U127" i="46"/>
  <c r="E124" i="49"/>
  <c r="E108" i="49"/>
  <c r="F85" i="49"/>
  <c r="E94" i="49"/>
  <c r="E106" i="49"/>
  <c r="E110" i="49"/>
  <c r="F122" i="49"/>
  <c r="F102" i="49"/>
  <c r="F90" i="49"/>
  <c r="E122" i="49"/>
  <c r="E102" i="49"/>
  <c r="E90" i="49"/>
  <c r="E126" i="49"/>
  <c r="F100" i="49"/>
  <c r="F88" i="49"/>
  <c r="F84" i="49"/>
  <c r="E84" i="49"/>
  <c r="E120" i="49"/>
  <c r="F80" i="49"/>
  <c r="E88" i="49"/>
  <c r="E100" i="49"/>
  <c r="F110" i="49"/>
  <c r="E85" i="49"/>
  <c r="F128" i="49"/>
  <c r="F116" i="49"/>
  <c r="F126" i="49"/>
  <c r="E128" i="49"/>
  <c r="E116" i="49"/>
  <c r="E96" i="49"/>
  <c r="E80" i="49"/>
  <c r="F111" i="49"/>
  <c r="F107" i="49"/>
  <c r="E115" i="49"/>
  <c r="E111" i="49"/>
  <c r="E107" i="49"/>
  <c r="F94" i="49"/>
  <c r="E79" i="49"/>
  <c r="E81" i="49"/>
  <c r="E86" i="49"/>
  <c r="E92" i="49"/>
  <c r="E98" i="49"/>
  <c r="E104" i="49"/>
  <c r="F120" i="49"/>
  <c r="F106" i="49"/>
  <c r="F115" i="49"/>
  <c r="F79" i="49"/>
  <c r="C134" i="49"/>
  <c r="D134" i="49"/>
  <c r="E134" i="49"/>
  <c r="F134" i="49"/>
  <c r="G134" i="49"/>
  <c r="H134" i="49"/>
  <c r="I134" i="49"/>
  <c r="J134" i="49"/>
  <c r="K134" i="49"/>
  <c r="L134" i="49"/>
  <c r="M134" i="49"/>
  <c r="N134" i="49"/>
  <c r="O134" i="49"/>
  <c r="P134" i="49"/>
  <c r="Q134" i="49"/>
  <c r="R134" i="49"/>
  <c r="C135" i="49"/>
  <c r="D135" i="49"/>
  <c r="E135" i="49"/>
  <c r="F135" i="49"/>
  <c r="G135" i="49"/>
  <c r="H135" i="49"/>
  <c r="I135" i="49"/>
  <c r="J135" i="49"/>
  <c r="K135" i="49"/>
  <c r="L135" i="49"/>
  <c r="M135" i="49"/>
  <c r="N135" i="49"/>
  <c r="O135" i="49"/>
  <c r="P135" i="49"/>
  <c r="Q135" i="49"/>
  <c r="R135" i="49"/>
  <c r="C15" i="53" l="1"/>
  <c r="D15" i="53"/>
  <c r="E15" i="53"/>
  <c r="F15" i="53"/>
  <c r="G15" i="53"/>
  <c r="H15" i="53"/>
  <c r="I43" i="53" l="1"/>
  <c r="D38" i="53"/>
  <c r="C38" i="53"/>
  <c r="H40" i="53"/>
  <c r="H45" i="53" s="1"/>
  <c r="G40" i="53"/>
  <c r="G45" i="53" s="1"/>
  <c r="I15" i="53"/>
  <c r="I38" i="53" s="1"/>
  <c r="F38" i="53"/>
  <c r="F40" i="53"/>
  <c r="F45" i="53" s="1"/>
  <c r="I16" i="53"/>
  <c r="E40" i="53"/>
  <c r="E45" i="53" s="1"/>
  <c r="D40" i="53"/>
  <c r="D45" i="53" s="1"/>
  <c r="E38" i="53"/>
  <c r="G38" i="53"/>
  <c r="C40" i="53"/>
  <c r="C45" i="53" s="1"/>
  <c r="H38" i="53"/>
  <c r="G47" i="53" l="1"/>
  <c r="H47" i="53"/>
  <c r="E47" i="53"/>
  <c r="I45" i="53"/>
  <c r="I40" i="53"/>
  <c r="F47" i="53"/>
  <c r="D47" i="53"/>
  <c r="C47" i="53"/>
  <c r="I47" i="53" l="1"/>
  <c r="F8" i="16" l="1"/>
  <c r="F9" i="16"/>
  <c r="D11" i="16"/>
  <c r="E11" i="16"/>
  <c r="E13" i="16" s="1"/>
  <c r="D10" i="4"/>
  <c r="D13" i="4"/>
  <c r="E10" i="4"/>
  <c r="G10" i="4"/>
  <c r="E11" i="4"/>
  <c r="E13" i="4" s="1"/>
  <c r="D18" i="4" s="1"/>
  <c r="E18" i="4" s="1"/>
  <c r="F12" i="19"/>
  <c r="F13" i="19"/>
  <c r="F14" i="19"/>
  <c r="F15" i="19"/>
  <c r="F16" i="19"/>
  <c r="D17" i="19"/>
  <c r="F17" i="19" s="1"/>
  <c r="E17" i="19"/>
  <c r="F20" i="19"/>
  <c r="F21" i="19"/>
  <c r="F22" i="19"/>
  <c r="F23" i="19"/>
  <c r="F24" i="19"/>
  <c r="D25" i="19"/>
  <c r="F25" i="19" s="1"/>
  <c r="E25" i="19"/>
  <c r="E29" i="19"/>
  <c r="F27" i="19"/>
  <c r="D29" i="19"/>
  <c r="F29" i="19" s="1"/>
  <c r="E6" i="16"/>
  <c r="D5" i="4"/>
  <c r="F5" i="4" s="1"/>
  <c r="D6" i="16"/>
  <c r="E5" i="4"/>
  <c r="G5" i="4" s="1"/>
  <c r="D13" i="16"/>
  <c r="F11" i="16" l="1"/>
</calcChain>
</file>

<file path=xl/sharedStrings.xml><?xml version="1.0" encoding="utf-8"?>
<sst xmlns="http://schemas.openxmlformats.org/spreadsheetml/2006/main" count="2201" uniqueCount="518">
  <si>
    <t>Country</t>
  </si>
  <si>
    <t>EBITDA from continued operations
(in millions of US$)</t>
  </si>
  <si>
    <t>%</t>
  </si>
  <si>
    <t>Q4 2023</t>
  </si>
  <si>
    <t>Q4 2022</t>
  </si>
  <si>
    <t>Argentina</t>
  </si>
  <si>
    <t>Brazil</t>
  </si>
  <si>
    <t>Colombia</t>
  </si>
  <si>
    <t>EGP Central America</t>
  </si>
  <si>
    <t>Enel Américas (*)</t>
  </si>
  <si>
    <t>(*) Includes Holding and Adjustments</t>
  </si>
  <si>
    <t>Accumulated figures</t>
  </si>
  <si>
    <t>Quarterly figures</t>
  </si>
  <si>
    <t xml:space="preserve">% </t>
  </si>
  <si>
    <t>Peru</t>
  </si>
  <si>
    <t>Generation of continuing operations</t>
  </si>
  <si>
    <t>Operational figures</t>
  </si>
  <si>
    <t>Total Sales (TWh)</t>
  </si>
  <si>
    <t>Total Generation (TWh)</t>
  </si>
  <si>
    <t>Distribution of continuing operations</t>
  </si>
  <si>
    <t>Grid customers (mn)</t>
  </si>
  <si>
    <t>Markets in which operates</t>
  </si>
  <si>
    <t>Energy Sales (TWh) (*)</t>
  </si>
  <si>
    <t>Net production (TWh)</t>
  </si>
  <si>
    <t>Market Share</t>
  </si>
  <si>
    <t>Generation Segment - Argentina</t>
  </si>
  <si>
    <t>SIN Argentina</t>
  </si>
  <si>
    <t>Generation Segment - Brazil (**)</t>
  </si>
  <si>
    <t>SICN Brasil</t>
  </si>
  <si>
    <t>Generation Segment - Colombia</t>
  </si>
  <si>
    <t>SIN Colombia</t>
  </si>
  <si>
    <t xml:space="preserve">Generation Segment - Central America </t>
  </si>
  <si>
    <t>(***)</t>
  </si>
  <si>
    <t>Total - Continuing operations</t>
  </si>
  <si>
    <t>Total - Continuing &amp; Discontinued operations</t>
  </si>
  <si>
    <t>(*) The sales made by each country’s generation segments to third parties are incorporated, all intra-segment energy purchases and energy sales between related companies have been eliminated.</t>
  </si>
  <si>
    <t>(**) The energy sold by Enel Trading S.A. is included within the energy sales volumes in Brazil, which despite not being a generator complies with the function of trading the purchase and sale of electricity in Brazil.</t>
  </si>
  <si>
    <t>(***) Companies from Costa Rica, Guatemala, and Panama participate in their local markets SEN, SEN and SIN respectively, and may eventually participate in the MER (Regional Electricity Market), which is a global market that covers the 9 countries in Central America.</t>
  </si>
  <si>
    <t>Energy losses (%)</t>
  </si>
  <si>
    <t>Grid customers (th)</t>
  </si>
  <si>
    <t>Distribution Segment - Argentina</t>
  </si>
  <si>
    <t>Distribution Segment - Brazil</t>
  </si>
  <si>
    <t>Distribution Segment - Colombia</t>
  </si>
  <si>
    <t>(*) Includes sales to end customers and tolls.</t>
  </si>
  <si>
    <t>Energy Sales Revenues
(in millions of US$)</t>
  </si>
  <si>
    <t>Central America</t>
  </si>
  <si>
    <t>Total Segments</t>
  </si>
  <si>
    <t>Structure and adjustments</t>
  </si>
  <si>
    <t>Total</t>
  </si>
  <si>
    <t>Generation</t>
  </si>
  <si>
    <t>Regulated customers</t>
  </si>
  <si>
    <t>Non regulated customers</t>
  </si>
  <si>
    <t>Spot Market</t>
  </si>
  <si>
    <t>Other customers</t>
  </si>
  <si>
    <t>Distribution</t>
  </si>
  <si>
    <t>Residential</t>
  </si>
  <si>
    <t>Commercial</t>
  </si>
  <si>
    <t>Industrial</t>
  </si>
  <si>
    <t>Others</t>
  </si>
  <si>
    <t>Less: Consolidation adjustments</t>
  </si>
  <si>
    <t>Energy Sales Revenues</t>
  </si>
  <si>
    <t>Variation in millions of US$ and  %.</t>
  </si>
  <si>
    <t>CONSOLIDATED INCOME STATEMENTS CONTINUING OPERATIONS 
(in millions of US$)</t>
  </si>
  <si>
    <t>Change</t>
  </si>
  <si>
    <t>Revenues</t>
  </si>
  <si>
    <t>Sales</t>
  </si>
  <si>
    <t>Other operating income</t>
  </si>
  <si>
    <t>Procurements and Services</t>
  </si>
  <si>
    <t>Energy purchases</t>
  </si>
  <si>
    <t>Fuel consumption</t>
  </si>
  <si>
    <t>Transportation expenses</t>
  </si>
  <si>
    <t>Other suppliers and services</t>
  </si>
  <si>
    <t>Contribution Margin</t>
  </si>
  <si>
    <t>Personnel costs</t>
  </si>
  <si>
    <t>Other expenses by nature</t>
  </si>
  <si>
    <t>Gross Operating Income (EBITDA)</t>
  </si>
  <si>
    <t>Depreciation and amortization</t>
  </si>
  <si>
    <t xml:space="preserve">Impairment Losses (Reversals) from IFRS 9 </t>
  </si>
  <si>
    <t>Operating Income (EBIT)</t>
  </si>
  <si>
    <t>Net  Financial Income</t>
  </si>
  <si>
    <t>Financial income</t>
  </si>
  <si>
    <t>Financial expenses</t>
  </si>
  <si>
    <t>Results by readjustment units (Hyperinflation - Argentina)</t>
  </si>
  <si>
    <t>Exchange rate differences</t>
  </si>
  <si>
    <t>Other Non Operating Income</t>
  </si>
  <si>
    <t>Other gains (losses)</t>
  </si>
  <si>
    <t>Net Income Before Taxes</t>
  </si>
  <si>
    <t>Income Tax</t>
  </si>
  <si>
    <t>Net Income from After Taxes</t>
  </si>
  <si>
    <t>Net Income from discontinued operations</t>
  </si>
  <si>
    <t>Net Income</t>
  </si>
  <si>
    <t>Net Income attributable to owners of Enel Américas</t>
  </si>
  <si>
    <t>Net income attributable to non-controlling interest</t>
  </si>
  <si>
    <t>Earning per share US$ (**) - Continuing operations</t>
  </si>
  <si>
    <t>Earning per share US$ (**) - Discontinued operations</t>
  </si>
  <si>
    <t xml:space="preserve">Earning per share US$ (**) </t>
  </si>
  <si>
    <t>EBITDA (*)</t>
  </si>
  <si>
    <t>EBITDA BY BUSINESS SEGMENT / COUNTRY
CONTINUING OPERATIONS
(in millions of US$)</t>
  </si>
  <si>
    <t>Generation and Transmission:</t>
  </si>
  <si>
    <t>Revenues Generation and Transmission Segment</t>
  </si>
  <si>
    <t>Distribution:</t>
  </si>
  <si>
    <t>Revenues Distribution Segment</t>
  </si>
  <si>
    <t>Consolidation adjustments and other activities</t>
  </si>
  <si>
    <t>Total consolidated Revenues Enel Américas</t>
  </si>
  <si>
    <t>Procurement and Services Generation and Transmission Segment</t>
  </si>
  <si>
    <t>Procurement and Services Distribution Segment</t>
  </si>
  <si>
    <t>Total consolidated Procurement and Services Enel Américas</t>
  </si>
  <si>
    <t>Staff Expenses Generation and Transmission Segment</t>
  </si>
  <si>
    <t>Staff Expenses Distribution Segment</t>
  </si>
  <si>
    <t>Total consolidated Staff Expenses Enel Américas</t>
  </si>
  <si>
    <t>Other Expenses by Nature Generation and Transmission Segment</t>
  </si>
  <si>
    <t>Other Expenses by Nature Distribution Segment</t>
  </si>
  <si>
    <t>Total consolidated Other Expenses by Nature Enel Américas</t>
  </si>
  <si>
    <t>EBITDA</t>
  </si>
  <si>
    <t>Generation and Transmission Segment</t>
  </si>
  <si>
    <t>EBITDA Generation and Transmission Segment</t>
  </si>
  <si>
    <t>Distribution Segment</t>
  </si>
  <si>
    <t>EBITDA Distribution Segment</t>
  </si>
  <si>
    <t>Total consolidated EBITDA Enel Américas</t>
  </si>
  <si>
    <t>ARGENTINA</t>
  </si>
  <si>
    <t>EBITDA (in millions of US$)</t>
  </si>
  <si>
    <t>Operating revenues</t>
  </si>
  <si>
    <t>Operating costs</t>
  </si>
  <si>
    <t>Staff expenses</t>
  </si>
  <si>
    <t>Quarter conversion adjustment</t>
  </si>
  <si>
    <t>EBITDA Generation Segment</t>
  </si>
  <si>
    <t>BRAZIL</t>
  </si>
  <si>
    <t>COLOMBIA</t>
  </si>
  <si>
    <t>CENTRAL AMERICA</t>
  </si>
  <si>
    <t>Subsidiaries</t>
  </si>
  <si>
    <t>Energy Losses (%)</t>
  </si>
  <si>
    <t>Grid customers (in millions)</t>
  </si>
  <si>
    <t>Percentage points change</t>
  </si>
  <si>
    <t>Edesur</t>
  </si>
  <si>
    <t>Total Distribution Segment</t>
  </si>
  <si>
    <t>Enel Distribución Río</t>
  </si>
  <si>
    <t>Enel Distribución Ceará</t>
  </si>
  <si>
    <t>Enel Distribución Sao Paulo</t>
  </si>
  <si>
    <t>Distribution segment - Colombia</t>
  </si>
  <si>
    <t>BUSINESS SEGMENT CONTINUING OPERATIONS
(in millions of US$)</t>
  </si>
  <si>
    <t xml:space="preserve">Accumulated figures </t>
  </si>
  <si>
    <t>Depreciation, amortization and impairment</t>
  </si>
  <si>
    <t xml:space="preserve">EBIT       </t>
  </si>
  <si>
    <t xml:space="preserve">EBIT      </t>
  </si>
  <si>
    <t>Total Generation and Transmission</t>
  </si>
  <si>
    <t>Total Distribution</t>
  </si>
  <si>
    <t>Less: consolidation adjustments and other business activities</t>
  </si>
  <si>
    <t>Total Consolidated Enel Américas</t>
  </si>
  <si>
    <t>NON OPERATING INCOME 
(in millions of US$)</t>
  </si>
  <si>
    <t>Financial Income:</t>
  </si>
  <si>
    <t>Consolidation adjustments and other business activities</t>
  </si>
  <si>
    <t>Total Financial Income</t>
  </si>
  <si>
    <t>Financial Expenses:</t>
  </si>
  <si>
    <t>Total Financial Expenses</t>
  </si>
  <si>
    <t>Foreign currency exchange differences, net:</t>
  </si>
  <si>
    <t>Total Foreign currency exchange differences, net</t>
  </si>
  <si>
    <t>Total results by adjustment units (hyperinflation - Argentina)</t>
  </si>
  <si>
    <t>Net Financial Income Enel Américas</t>
  </si>
  <si>
    <t>Other gains (losses):</t>
  </si>
  <si>
    <t>Total Other gains (losses)</t>
  </si>
  <si>
    <t>Results in companies accounted for using the equity method:</t>
  </si>
  <si>
    <t>Total income of soc. accounted for using the equity method</t>
  </si>
  <si>
    <t>Other Non-Operating Income</t>
  </si>
  <si>
    <t>Total Income Tax</t>
  </si>
  <si>
    <t>Net Income after taxes</t>
  </si>
  <si>
    <t>Net Income of discontinued operations</t>
  </si>
  <si>
    <t>Net income for the period</t>
  </si>
  <si>
    <t>Net Income attributable to owners of parent</t>
  </si>
  <si>
    <t>Assets</t>
  </si>
  <si>
    <t>(in millions of US$)</t>
  </si>
  <si>
    <t>Current Assets</t>
  </si>
  <si>
    <t>Non current Assets</t>
  </si>
  <si>
    <t>Total Assets</t>
  </si>
  <si>
    <t>Liabilities and Equity</t>
  </si>
  <si>
    <t>Current Liabilities</t>
  </si>
  <si>
    <t>Non Current Liabilities</t>
  </si>
  <si>
    <t>Total Equity</t>
  </si>
  <si>
    <t>attributable to owners of parent company</t>
  </si>
  <si>
    <t>attributable to non-controlling interest</t>
  </si>
  <si>
    <t>Total Liabilities and Equity</t>
  </si>
  <si>
    <t>Cash Flow</t>
  </si>
  <si>
    <t>From Operating Activities</t>
  </si>
  <si>
    <t>From Investing Activities</t>
  </si>
  <si>
    <t>From Financing Activities</t>
  </si>
  <si>
    <t>Total Net Cash Flow</t>
  </si>
  <si>
    <t>Financial Indicator</t>
  </si>
  <si>
    <t>Unit</t>
  </si>
  <si>
    <t>Liquidity</t>
  </si>
  <si>
    <r>
      <t xml:space="preserve">Current liquidity </t>
    </r>
    <r>
      <rPr>
        <b/>
        <sz val="10"/>
        <rFont val="Arial"/>
        <family val="2"/>
      </rPr>
      <t>(1)</t>
    </r>
  </si>
  <si>
    <t>Times</t>
  </si>
  <si>
    <r>
      <t>Acid ratio</t>
    </r>
    <r>
      <rPr>
        <b/>
        <sz val="10"/>
        <rFont val="Arial"/>
        <family val="2"/>
      </rPr>
      <t xml:space="preserve"> (2)</t>
    </r>
  </si>
  <si>
    <t>Working Capital</t>
  </si>
  <si>
    <t>MMUSD</t>
  </si>
  <si>
    <t>Leverage</t>
  </si>
  <si>
    <r>
      <t xml:space="preserve">Leverage </t>
    </r>
    <r>
      <rPr>
        <b/>
        <sz val="10"/>
        <rFont val="Arial"/>
        <family val="2"/>
      </rPr>
      <t>(3)</t>
    </r>
  </si>
  <si>
    <r>
      <t xml:space="preserve">Short Term Debt </t>
    </r>
    <r>
      <rPr>
        <b/>
        <sz val="10"/>
        <rFont val="Arial"/>
        <family val="2"/>
      </rPr>
      <t>(4)</t>
    </r>
  </si>
  <si>
    <r>
      <t xml:space="preserve">Long Term Debt </t>
    </r>
    <r>
      <rPr>
        <b/>
        <sz val="10"/>
        <rFont val="Arial"/>
        <family val="2"/>
      </rPr>
      <t>(5)</t>
    </r>
  </si>
  <si>
    <r>
      <t>Financial Expenses Coverage</t>
    </r>
    <r>
      <rPr>
        <b/>
        <sz val="10"/>
        <rFont val="Arial"/>
        <family val="2"/>
      </rPr>
      <t xml:space="preserve"> (6)</t>
    </r>
  </si>
  <si>
    <t>Profitability</t>
  </si>
  <si>
    <t>Operating Income/Operating Revenues</t>
  </si>
  <si>
    <r>
      <t xml:space="preserve">ROE (annualized) </t>
    </r>
    <r>
      <rPr>
        <b/>
        <sz val="10"/>
        <rFont val="Arial"/>
        <family val="2"/>
      </rPr>
      <t>(7)</t>
    </r>
  </si>
  <si>
    <r>
      <t xml:space="preserve">ROA (annualized) </t>
    </r>
    <r>
      <rPr>
        <b/>
        <sz val="10"/>
        <rFont val="Arial"/>
        <family val="2"/>
      </rPr>
      <t>(8)</t>
    </r>
  </si>
  <si>
    <t>(1) It corresponds to the ratio between (i) Current Assets and (ii) Current Liabilities.</t>
  </si>
  <si>
    <t>(2) It corresponds to the ratio between (i) Current Assets net of Stocks and Anticipated Expenses and (ii) Current Liabilities.</t>
  </si>
  <si>
    <t>(3) It corresponds to the ratio between (i) Total Liabilities and (ii) Total Equity.</t>
  </si>
  <si>
    <t>(4) It corresponds to the ratio between of (i) Current Liabilities in relation to (ii) Total Liabilities</t>
  </si>
  <si>
    <t>(5) It corresponds to the ratio between of (i) Non-Current Liabilities in relation to (ii) Total Liabilities.</t>
  </si>
  <si>
    <t>(6) It corresponds to the ratio between (i) the Gross Operating Income and (ii) Net financial result of Financial Income.</t>
  </si>
  <si>
    <t>(7) It corresponds to the ratio between (i) the profit for the period attributable to the owners of the parent company for the twelve moving months until December 30, 2023, and ( ii) the average between the equity attributable to the owners of the parent company at the beginning and end of the period.</t>
  </si>
  <si>
    <t>(8) It corresponds to the ratio between (i) the total profit for the twelve mobile months until December 30, 2023 and (ii) the average of the total assets at the beginning and end of the period.</t>
  </si>
  <si>
    <t>PROPERTY, PLANTS AND EQUIPMENT INFORMATION BY COMPANY</t>
  </si>
  <si>
    <t>Company</t>
  </si>
  <si>
    <t>Payments for additions of Property, plant and equipment</t>
  </si>
  <si>
    <t>Depreciation</t>
  </si>
  <si>
    <t>% Change</t>
  </si>
  <si>
    <t xml:space="preserve"> </t>
  </si>
  <si>
    <t>Enel Generación Perú S.A.</t>
  </si>
  <si>
    <t>EGP Cachoeira Dourada S.A.</t>
  </si>
  <si>
    <t>EGP Volta Grande</t>
  </si>
  <si>
    <t>Enel Distribución Perú S.A.</t>
  </si>
  <si>
    <t>Enel Generación Piura S.A.</t>
  </si>
  <si>
    <t>Enel X Brasil</t>
  </si>
  <si>
    <t>(*) Includes intangible assets by concessions</t>
  </si>
  <si>
    <t>December 2023</t>
  </si>
  <si>
    <t>Fixed Interest Rate</t>
  </si>
  <si>
    <t>Debt Maturity</t>
  </si>
  <si>
    <t>US$ mn</t>
  </si>
  <si>
    <t>Chile</t>
  </si>
  <si>
    <t>Enel Americas</t>
  </si>
  <si>
    <t>Enel Gx Costanera</t>
  </si>
  <si>
    <t>Enel Argentina</t>
  </si>
  <si>
    <t>Docksud</t>
  </si>
  <si>
    <t>Cemsa</t>
  </si>
  <si>
    <t>Enel Gx Chocon</t>
  </si>
  <si>
    <t>Hidroinvest</t>
  </si>
  <si>
    <t>Enel Peru</t>
  </si>
  <si>
    <t>Enel Brasil</t>
  </si>
  <si>
    <t>Enel Dx Ceara</t>
  </si>
  <si>
    <t>Enel Dx Rio</t>
  </si>
  <si>
    <t>EGP Cachoeira</t>
  </si>
  <si>
    <t>Enel Cien</t>
  </si>
  <si>
    <t>Enel Gx Fortaleza</t>
  </si>
  <si>
    <t>Enel Dx Goias</t>
  </si>
  <si>
    <t>Tesa</t>
  </si>
  <si>
    <t>Ctm</t>
  </si>
  <si>
    <t>Enel Dx Sao Paulo</t>
  </si>
  <si>
    <t>Sao Francisco</t>
  </si>
  <si>
    <t>EGP Brasil</t>
  </si>
  <si>
    <t>Enel Colombia</t>
  </si>
  <si>
    <t>CAM</t>
  </si>
  <si>
    <t>EGP Costa Rica</t>
  </si>
  <si>
    <t>EGP Guatemala</t>
  </si>
  <si>
    <t>EGP Panama</t>
  </si>
  <si>
    <t>Enel Gx Piura</t>
  </si>
  <si>
    <t>Total - Discontinued operations</t>
  </si>
  <si>
    <t>COMPANY</t>
  </si>
  <si>
    <t>Energy Sales (TWh)</t>
  </si>
  <si>
    <t>SAIDI (hours)</t>
  </si>
  <si>
    <t>SAIFI (times)</t>
  </si>
  <si>
    <t>Enel Dx Río</t>
  </si>
  <si>
    <t>Enel Dx Ceará</t>
  </si>
  <si>
    <t>Enel Colombia - Distribution</t>
  </si>
  <si>
    <t>Energy distributed (TWh) - Accumulated figures</t>
  </si>
  <si>
    <t>Type of client</t>
  </si>
  <si>
    <t>Total
Continued operations</t>
  </si>
  <si>
    <t>Enel Dx Goiás</t>
  </si>
  <si>
    <t>Energy distributed (TWh) - Quarterly figures</t>
  </si>
  <si>
    <t>Enel Gx El Chocón</t>
  </si>
  <si>
    <t>Enel Green Power Volta Grande</t>
  </si>
  <si>
    <t>Enel Trading Brasil</t>
  </si>
  <si>
    <t>CGT Fortaleza</t>
  </si>
  <si>
    <t>Enel Colombia (Thermal + Hydro)</t>
  </si>
  <si>
    <t>Enel Colombia (Solar + Wind)</t>
  </si>
  <si>
    <t>Panama</t>
  </si>
  <si>
    <t>Costa Rica</t>
  </si>
  <si>
    <t>Guatemala</t>
  </si>
  <si>
    <t xml:space="preserve">Total </t>
  </si>
  <si>
    <t>TWh</t>
  </si>
  <si>
    <t>Total generation</t>
  </si>
  <si>
    <t>Hydroelectric generation</t>
  </si>
  <si>
    <t>Thermal electric generation</t>
  </si>
  <si>
    <t>Wind electric generation</t>
  </si>
  <si>
    <t>Solar electric generation</t>
  </si>
  <si>
    <t>Total Purchases (a+b+c)</t>
  </si>
  <si>
    <t>Total purchases from third parties (b+c)</t>
  </si>
  <si>
    <t>a) Purchases to related companies - generators</t>
  </si>
  <si>
    <t>b) Purchases to others generators</t>
  </si>
  <si>
    <t>c) Purchases at spot</t>
  </si>
  <si>
    <t>Transmission losses, pump and other consumption</t>
  </si>
  <si>
    <t>Total electricity sales (a+b+c+d)</t>
  </si>
  <si>
    <t>Total sales to third parties (a+b+c)</t>
  </si>
  <si>
    <t>a) Sales at regulated prices</t>
  </si>
  <si>
    <t>b) Sales at unregulated prices</t>
  </si>
  <si>
    <t>c) Sales at spot marginal cost</t>
  </si>
  <si>
    <t>d) Sales to related companies generators</t>
  </si>
  <si>
    <t>TOTAL SALES IN THE SYSTEM</t>
  </si>
  <si>
    <t>Market Share on total sales (%)</t>
  </si>
  <si>
    <t>(1): As of August 1, 2023, the merger by absorption of the Peruvian companies Enel Green Power Perú S.A., Empresa de Generación Eléctrica Los Pinos S.A and Empresa de Generación Eléctrica Marcora S.A.C. with Enel Generación Perú S.A, the latter being the legal successor. Therefore Enel Gx Perú shows generation from solar and wind sources since the merger took place.</t>
  </si>
  <si>
    <t>|</t>
  </si>
  <si>
    <t>(1): As of August 1, 2023, the merger by absorption of the Peruvian companies Enel Green Power Perú S.A., Empresa de Generación Eléctrica Los Pinos S.A and Empresa de Generación Eléctrica Marcora S.A.C. with Enel Generación Perú S.A, the latter being the legal successor. Therefore Enel Gx Perú shows generation from solar and wind sources since the merger took place</t>
  </si>
  <si>
    <t>Non Current Assets</t>
  </si>
  <si>
    <t>Equity</t>
  </si>
  <si>
    <t>Procurement and Services</t>
  </si>
  <si>
    <t>EBIT</t>
  </si>
  <si>
    <t>Financial Result</t>
  </si>
  <si>
    <t>Net Income before taxes</t>
  </si>
  <si>
    <t>Enel Argentina S.A.</t>
  </si>
  <si>
    <t>Enel Generación El Chocón S.A.</t>
  </si>
  <si>
    <t>Empresa Distribuidora Sur S.A.</t>
  </si>
  <si>
    <t xml:space="preserve">Enel Trading Argentina S.R.L
</t>
  </si>
  <si>
    <t>Grupo Enel Argentina</t>
  </si>
  <si>
    <t>Grupo Enel Green Power Brasil</t>
  </si>
  <si>
    <t>Enel Cien S.A.</t>
  </si>
  <si>
    <t>Enel Distribución Ceará S.A.</t>
  </si>
  <si>
    <t>Enel Distribución Rio S.A.</t>
  </si>
  <si>
    <t>Enel X Brasil S.A.</t>
  </si>
  <si>
    <t>Enel Distribuicao Sao Paulo S.A.</t>
  </si>
  <si>
    <t>Grupo Enel Brasil</t>
  </si>
  <si>
    <t>Enel Colombia S.A. E.S.P</t>
  </si>
  <si>
    <t xml:space="preserve">Enel X Colombia S.A.S. E.S.P. </t>
  </si>
  <si>
    <t>Enel Green Power Costa Rica S.A.</t>
  </si>
  <si>
    <t>PH Chucas S.A.</t>
  </si>
  <si>
    <t>Enel Green Power Guatemala S.A.</t>
  </si>
  <si>
    <t>Generadora de Occidente Ltda.</t>
  </si>
  <si>
    <t>Generadora Montecristo S.A.</t>
  </si>
  <si>
    <t>Renovables de Guatemala S.A.</t>
  </si>
  <si>
    <t>Enel Green Power Panama S.A.</t>
  </si>
  <si>
    <t>Enel Solar S.R.L</t>
  </si>
  <si>
    <t>Enel Fortuna S.A.</t>
  </si>
  <si>
    <t>Grupo Enel Colombia</t>
  </si>
  <si>
    <t>Enel Perú S.A.C.</t>
  </si>
  <si>
    <t>Chinango S.A.C.</t>
  </si>
  <si>
    <t>Grupo Enel Perú</t>
  </si>
  <si>
    <t>Enel Generación Costanera S.A.</t>
  </si>
  <si>
    <t>Dock Sud S.A.</t>
  </si>
  <si>
    <t>Grupo Enel X Brasil</t>
  </si>
  <si>
    <t>Enel Costa Rica CAM S.A.</t>
  </si>
  <si>
    <t>Enel Guatemala S.A.</t>
  </si>
  <si>
    <t>Transmisora de Energia Renovable S.A.</t>
  </si>
  <si>
    <t>Enel Green Power Panama S.R.L.</t>
  </si>
  <si>
    <t>Enel Renovable S.R.L</t>
  </si>
  <si>
    <t>Enel Green Power Peru S.A.</t>
  </si>
  <si>
    <t>Chile ( Holdings y Others)</t>
  </si>
  <si>
    <t>Adjustments</t>
  </si>
  <si>
    <t>ASSETS</t>
  </si>
  <si>
    <t>CURRENT ASSETS</t>
  </si>
  <si>
    <t>Cash and cash equivalents</t>
  </si>
  <si>
    <t>Current other financial assets</t>
  </si>
  <si>
    <t>Current other non-financial assets</t>
  </si>
  <si>
    <t>Current commercial accounts receivable and other accounts receivable</t>
  </si>
  <si>
    <t>Current accounts receivable from related companies</t>
  </si>
  <si>
    <t>Current Inventories</t>
  </si>
  <si>
    <t>Current tax assets</t>
  </si>
  <si>
    <t>Non-current assets or groups of assets for disposal classified as held for sale or as held for distribution to owners</t>
  </si>
  <si>
    <t>NON-CURRENT ASSETS</t>
  </si>
  <si>
    <t>Non-current other financial assets</t>
  </si>
  <si>
    <t>Non-current other non-financial assets</t>
  </si>
  <si>
    <t>Non-current commercial accounts receivable and other accounts receivable</t>
  </si>
  <si>
    <t>Non-current accounts receivable from related companies</t>
  </si>
  <si>
    <t>Investments accounted for using the equity method</t>
  </si>
  <si>
    <t>Intangible assets other than goodwill</t>
  </si>
  <si>
    <t>Goodwill</t>
  </si>
  <si>
    <t>Property, plant and equipment</t>
  </si>
  <si>
    <t>Investment property</t>
  </si>
  <si>
    <t>Right of use assets</t>
  </si>
  <si>
    <t>Deferred tax assets</t>
  </si>
  <si>
    <t>TOTAL ASSETS</t>
  </si>
  <si>
    <t>LIABILITIES AND EQUITY</t>
  </si>
  <si>
    <t>CURRENT LIABILITIES</t>
  </si>
  <si>
    <t>Current other financial liabilities</t>
  </si>
  <si>
    <t>Current liabilities for leases</t>
  </si>
  <si>
    <t>Current commercial accounts payable and other accounts payable</t>
  </si>
  <si>
    <t>Current accounts payable to related companies</t>
  </si>
  <si>
    <t>Current other provisions</t>
  </si>
  <si>
    <t>Current tax liabilities</t>
  </si>
  <si>
    <t>Current provisions for employee benefits</t>
  </si>
  <si>
    <t>Current other non-financial liabilities</t>
  </si>
  <si>
    <t>Liabilities included in disposal groups classified as held for sale</t>
  </si>
  <si>
    <t>NON-CURRENT LIABILITIES</t>
  </si>
  <si>
    <t>Non-current other financial liabilities</t>
  </si>
  <si>
    <t>Non-current liabilities for leases</t>
  </si>
  <si>
    <t>Non-current commercial accounts payable and other accounts payable</t>
  </si>
  <si>
    <t>Non-current accounts payable to related companies</t>
  </si>
  <si>
    <t>Non-current other provisions</t>
  </si>
  <si>
    <t>Deferred tax liabilities</t>
  </si>
  <si>
    <t>Non-current provisions for employee benefits</t>
  </si>
  <si>
    <t>Non-current other non-financial liabilities</t>
  </si>
  <si>
    <t>EQUITY</t>
  </si>
  <si>
    <t>Equity attributable to the owners of the parent company</t>
  </si>
  <si>
    <t>Issued capital</t>
  </si>
  <si>
    <t>Retained earnings (losses)</t>
  </si>
  <si>
    <t>Issue premiums</t>
  </si>
  <si>
    <t>Own shares in portfolio</t>
  </si>
  <si>
    <t>Other equity interests</t>
  </si>
  <si>
    <t>Other reserves</t>
  </si>
  <si>
    <t>Equity Attributable to Minority Interest</t>
  </si>
  <si>
    <t>TOTAL LIABILITIES AND EQUITY</t>
  </si>
  <si>
    <t>REVENUES</t>
  </si>
  <si>
    <t>Energy Sales</t>
  </si>
  <si>
    <t>Other Sales</t>
  </si>
  <si>
    <t>Other Services</t>
  </si>
  <si>
    <t>PROCUREMENTS AND SERVICES</t>
  </si>
  <si>
    <t>Power purchased</t>
  </si>
  <si>
    <t>Cost of fuel consumed</t>
  </si>
  <si>
    <t>Other variable procurements and services</t>
  </si>
  <si>
    <t>CONTRIBUTION MARGIN</t>
  </si>
  <si>
    <t>Other work perfomed by the entity and capitalized</t>
  </si>
  <si>
    <t>Employee benefits expenses</t>
  </si>
  <si>
    <t>Other expenses</t>
  </si>
  <si>
    <t>GROSS OPERATING INCOME (EBITDA)</t>
  </si>
  <si>
    <t>Depreciation and amortization expense</t>
  </si>
  <si>
    <t>Impairment loss recognized in the period's profit or loss</t>
  </si>
  <si>
    <t>Impairment gains and reversals of impairment losses (Impairment losses) determined in accordance with IFRS 9</t>
  </si>
  <si>
    <t>OPERATING INCOME</t>
  </si>
  <si>
    <t>NET FINANCIAL INCOME</t>
  </si>
  <si>
    <t>Financial Income</t>
  </si>
  <si>
    <t>Others financial income</t>
  </si>
  <si>
    <t>Financial costs</t>
  </si>
  <si>
    <t>Bank loans</t>
  </si>
  <si>
    <t>Secured and unsecured obligations</t>
  </si>
  <si>
    <t>Income (Loss) for indexed assets and liabilities</t>
  </si>
  <si>
    <t>Foreign currency exchange differences</t>
  </si>
  <si>
    <t>Share of profit (loss) of associates and joint ventures accounted for using the equity method</t>
  </si>
  <si>
    <t>Other profit (losses)</t>
  </si>
  <si>
    <t>Other investments result</t>
  </si>
  <si>
    <t>Profit (Loss) from sales of assets</t>
  </si>
  <si>
    <t>Income (loss) before taxes</t>
  </si>
  <si>
    <t>Income tax expenses</t>
  </si>
  <si>
    <t>Income from continuing operations</t>
  </si>
  <si>
    <t>Income (loss) from discontinued operations</t>
  </si>
  <si>
    <t xml:space="preserve">NET INCOME </t>
  </si>
  <si>
    <t>Net Income attributable to:</t>
  </si>
  <si>
    <t>Consolidated Statements of Cash Flow</t>
  </si>
  <si>
    <t>Cash flow from (used in) operating activities</t>
  </si>
  <si>
    <t>Cash flow from (used in) investing activities</t>
  </si>
  <si>
    <t>Cash flows from (used in) financing activities</t>
  </si>
  <si>
    <t>Segment</t>
  </si>
  <si>
    <t>Holdings, Adjustments and others</t>
  </si>
  <si>
    <t>Generation and Transmission</t>
  </si>
  <si>
    <t>Energy sales</t>
  </si>
  <si>
    <t>Other sales</t>
  </si>
  <si>
    <t>Other services</t>
  </si>
  <si>
    <t>Income (losses) before taxes</t>
  </si>
  <si>
    <t>EBITDA Y ACTIVO FIJO NETO POR PAIS</t>
  </si>
  <si>
    <t>Al 31 de marzo de 2011</t>
  </si>
  <si>
    <t>Lineas de Negocio</t>
  </si>
  <si>
    <t>Activo Fijo neto</t>
  </si>
  <si>
    <t>EBITDA / Activo Fijo DIC. 2010</t>
  </si>
  <si>
    <t>EBITDA / Activo Fijo marzo 2007</t>
  </si>
  <si>
    <t>Ch$ Millones</t>
  </si>
  <si>
    <t>Generación y Transmisión</t>
  </si>
  <si>
    <t>Perú</t>
  </si>
  <si>
    <t>Brasil</t>
  </si>
  <si>
    <t>Total Gx y Tx</t>
  </si>
  <si>
    <t>Distribución</t>
  </si>
  <si>
    <t>Brasil   (*)</t>
  </si>
  <si>
    <t>Total Dx</t>
  </si>
  <si>
    <t>Estructura y ajustes</t>
  </si>
  <si>
    <t>Total Grupo Enersis</t>
  </si>
  <si>
    <t>(*) Incluye activos intangibles por concesiones en Ampla y Coelce</t>
  </si>
  <si>
    <t xml:space="preserve">Mercados </t>
  </si>
  <si>
    <t>Ventas de Energía</t>
  </si>
  <si>
    <t>Participación</t>
  </si>
  <si>
    <t>País</t>
  </si>
  <si>
    <t xml:space="preserve">en que </t>
  </si>
  <si>
    <t>(GWh)</t>
  </si>
  <si>
    <t>de mercado</t>
  </si>
  <si>
    <t>participa</t>
  </si>
  <si>
    <t xml:space="preserve">Chile  </t>
  </si>
  <si>
    <t>SIC y SING</t>
  </si>
  <si>
    <t>SIN</t>
  </si>
  <si>
    <t>SICN</t>
  </si>
  <si>
    <t>Brasil  (1)</t>
  </si>
  <si>
    <t xml:space="preserve">Total   </t>
  </si>
  <si>
    <t>(1)  En el año 2005  se incluyen las ventas del trimestre octubre-diciembre 2005 de las sociedades Endesa Fortaleza y CIEN.</t>
  </si>
  <si>
    <t>Impuesto a la Renta e Impuestos diferidos</t>
  </si>
  <si>
    <t>Concepto  (Millones de $)</t>
  </si>
  <si>
    <t>Variaciones</t>
  </si>
  <si>
    <t>Impuesto Renta</t>
  </si>
  <si>
    <t>Impuesto Diferido</t>
  </si>
  <si>
    <t>Q3 2024</t>
  </si>
  <si>
    <t>Q3 2023</t>
  </si>
  <si>
    <t xml:space="preserve">Generation Segment by geographical area of continuing operations </t>
  </si>
  <si>
    <t xml:space="preserve">Distribution Segment by geographical area of continuing operations </t>
  </si>
  <si>
    <t>(**) As of September 30, 2024, and 2023, the average number of common shares outstanding totaled 107,279,880,530.</t>
  </si>
  <si>
    <t>(*) As of January 1, 2023, the operations in Peru have been declared discontinued, and following the guidelines of IFRS 5, the income and costs and other income statements associated with these operations have been classified in a line net of taxes as discontinued operations in the periods ended on September 30, 2024 and 2023.</t>
  </si>
  <si>
    <t>Income accounted for using the equity method</t>
  </si>
  <si>
    <t>September 2024</t>
  </si>
  <si>
    <t xml:space="preserve"> September 2024</t>
  </si>
  <si>
    <t xml:space="preserve"> September 2023</t>
  </si>
  <si>
    <t>n.a.</t>
  </si>
  <si>
    <t>-</t>
  </si>
  <si>
    <t xml:space="preserve"> December 2023</t>
  </si>
  <si>
    <t>(1,9) p.p.</t>
  </si>
  <si>
    <t xml:space="preserve"> 1,9  p.p.</t>
  </si>
  <si>
    <t>(1.400) p.p.</t>
  </si>
  <si>
    <t xml:space="preserve"> 10.700  p.p.</t>
  </si>
  <si>
    <t xml:space="preserve"> 4.700  p.p.</t>
  </si>
  <si>
    <t>Enel Generación Chocón S.A.</t>
  </si>
  <si>
    <t>Enel Colombia Segmento de Generación</t>
  </si>
  <si>
    <t>Chinango</t>
  </si>
  <si>
    <t>Enel Distribución Sao Paulo S.A. (Eletropaulo) (*)</t>
  </si>
  <si>
    <t>Edesur S.A.</t>
  </si>
  <si>
    <t>Enel Distribución Rio (Ampla) (*)</t>
  </si>
  <si>
    <t>Enel Distribución Ceara (Coelce) (*)</t>
  </si>
  <si>
    <t>Enel Colombia Segmento de Distribución</t>
  </si>
  <si>
    <t>Central Dock Sud S.A.</t>
  </si>
  <si>
    <t>Enel Green Power Brasil</t>
  </si>
  <si>
    <t>Enel Green Power Perú</t>
  </si>
  <si>
    <t>Enel Green Power Centroamérica</t>
  </si>
  <si>
    <t>Balance</t>
  </si>
  <si>
    <t xml:space="preserve"> September 30 2024</t>
  </si>
  <si>
    <t>9M 2024</t>
  </si>
  <si>
    <t xml:space="preserve"> December 31 2023</t>
  </si>
  <si>
    <t>H1 2023</t>
  </si>
  <si>
    <t>9M 2023</t>
  </si>
  <si>
    <t>H1 2024</t>
  </si>
  <si>
    <t xml:space="preserve"> September 30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</si>
</sst>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1" formatCode="_-* #,##0_-;\-* #,##0_-;_-* &quot;-&quot;_-;_-@_-"/>
    <numFmt numFmtId="43" formatCode="_-* #,##0.00_-;\-* #,##0.00_-;_-* &quot;-&quot;??_-;_-@_-"/>
    <numFmt numFmtId="164" formatCode="_ * #,##0_ ;_ * \-#,##0_ ;_ * &quot;-&quot;_ ;_ @_ "/>
    <numFmt numFmtId="165" formatCode="_(* #,##0_);_(* \(#,##0\);_(* &quot;-&quot;_);_(@_)"/>
    <numFmt numFmtId="166" formatCode="0.0%"/>
    <numFmt numFmtId="167" formatCode="#,##0.000;[Red]\-#,##0.000"/>
    <numFmt numFmtId="168" formatCode="#,##0_ ;[Red]\-#,##0\ "/>
    <numFmt numFmtId="169" formatCode="0.000%"/>
    <numFmt numFmtId="170" formatCode="#,##0_);[Black]\(#,##0\);&quot;-       &quot;"/>
    <numFmt numFmtId="171" formatCode="0.0%;\(0.0%\)"/>
    <numFmt numFmtId="172" formatCode="0.0%_);\(0.0%\)"/>
    <numFmt numFmtId="173" formatCode="#,##0.000;\-#,##0.000"/>
    <numFmt numFmtId="174" formatCode="0_);\(0\)"/>
    <numFmt numFmtId="175" formatCode="#,##0\ ;\(#,##0\);&quot;-       &quot;"/>
    <numFmt numFmtId="176" formatCode="#,##0\ ;[Black]\(#,##0\);&quot;-       &quot;"/>
    <numFmt numFmtId="177" formatCode="#,##0.0\ ;\(#,##0.0\);&quot;-       &quot;"/>
    <numFmt numFmtId="178" formatCode="#,##0;\(#,##0\)"/>
    <numFmt numFmtId="179" formatCode="#,##0;\(#,##0\);&quot;-&quot;"/>
    <numFmt numFmtId="180" formatCode="#,##0.0"/>
    <numFmt numFmtId="181" formatCode="_-* #,##0_-;\-* #,##0_-;_-* &quot;-&quot;??_-;_-@_-"/>
    <numFmt numFmtId="182" formatCode="#,##0.0;\(#,##0.0\)"/>
    <numFmt numFmtId="183" formatCode="#,##0.00000\ ;\(#,##0.00000\);&quot;-       &quot;"/>
    <numFmt numFmtId="184" formatCode="#,##0;[Black]\(#,##0\);&quot;-&quot;"/>
    <numFmt numFmtId="185" formatCode="#,##0.00;\(#,##0.00\)"/>
    <numFmt numFmtId="186" formatCode="#,##0.00\ ;\(#,##0.00\);&quot;-       &quot;"/>
    <numFmt numFmtId="187" formatCode="_ * #,##0.0_ ;_ * \-#,##0.0_ ;_ * &quot;-&quot;_ ;_ @_ "/>
    <numFmt numFmtId="188" formatCode="#,##0.0_);[Black]\(#,##0.0\);&quot;-       &quot;"/>
    <numFmt numFmtId="189" formatCode="0.0"/>
    <numFmt numFmtId="190" formatCode="#,##0.00_);[Black]\(#,##0.00\);&quot;-       &quot;"/>
    <numFmt numFmtId="191" formatCode="#,##0.000_);[Black]\(#,##0.000\);&quot;-       &quot;"/>
    <numFmt numFmtId="192" formatCode="_-* #,##0.0_-;\-* #,##0.0_-;_-* &quot;-&quot;??_-;_-@_-"/>
    <numFmt numFmtId="193" formatCode="_ * #,##0.0_ ;_ * \-#,##0.0_ ;_ * &quot;-&quot;?_ ;_ @_ "/>
    <numFmt numFmtId="194" formatCode="#,##0.00000000000000"/>
  </numFmts>
  <fonts count="50">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sz val="10"/>
      <name val="Arial Narrow"/>
      <family val="2"/>
    </font>
    <font>
      <b/>
      <sz val="11"/>
      <name val="Arial"/>
      <family val="2"/>
    </font>
    <font>
      <b/>
      <i/>
      <sz val="10"/>
      <name val="Arial"/>
      <family val="2"/>
    </font>
    <font>
      <sz val="10"/>
      <name val="Times New Roman"/>
      <family val="1"/>
    </font>
    <font>
      <sz val="8"/>
      <name val="ＭＳ Ｐゴシック"/>
      <family val="3"/>
      <charset val="128"/>
    </font>
    <font>
      <b/>
      <sz val="10"/>
      <color theme="0"/>
      <name val="Arial"/>
      <family val="2"/>
    </font>
    <font>
      <sz val="10"/>
      <color theme="0"/>
      <name val="Arial"/>
      <family val="2"/>
    </font>
    <font>
      <sz val="10"/>
      <color theme="1"/>
      <name val="Arial"/>
      <family val="2"/>
    </font>
    <font>
      <b/>
      <sz val="10"/>
      <color theme="1"/>
      <name val="Arial"/>
      <family val="2"/>
    </font>
    <font>
      <b/>
      <sz val="11"/>
      <color theme="0"/>
      <name val="Arial"/>
      <family val="2"/>
    </font>
    <font>
      <sz val="10"/>
      <color indexed="8"/>
      <name val="Arial"/>
      <family val="2"/>
    </font>
    <font>
      <b/>
      <sz val="10"/>
      <color indexed="8"/>
      <name val="Arial"/>
      <family val="2"/>
    </font>
    <font>
      <sz val="10"/>
      <color indexed="12"/>
      <name val="Arial"/>
      <family val="2"/>
    </font>
    <font>
      <sz val="11"/>
      <color theme="1"/>
      <name val="Arial"/>
      <family val="2"/>
    </font>
    <font>
      <sz val="11"/>
      <color theme="1"/>
      <name val="Tahoma"/>
      <family val="2"/>
    </font>
    <font>
      <i/>
      <sz val="10"/>
      <name val="Arial"/>
      <family val="2"/>
    </font>
    <font>
      <b/>
      <u/>
      <sz val="10"/>
      <color theme="1"/>
      <name val="Arial"/>
      <family val="2"/>
    </font>
    <font>
      <sz val="10"/>
      <name val="Arial"/>
      <family val="2"/>
    </font>
    <font>
      <sz val="10"/>
      <color rgb="FFFF0000"/>
      <name val="Arial"/>
      <family val="2"/>
    </font>
    <font>
      <b/>
      <u/>
      <sz val="10"/>
      <name val="Arial"/>
      <family val="2"/>
    </font>
    <font>
      <sz val="12"/>
      <color theme="1"/>
      <name val="Arial"/>
      <family val="2"/>
    </font>
    <font>
      <b/>
      <sz val="12"/>
      <color theme="1"/>
      <name val="Arial"/>
      <family val="2"/>
    </font>
    <font>
      <sz val="12"/>
      <name val="Arial"/>
      <family val="2"/>
    </font>
    <font>
      <sz val="12"/>
      <color rgb="FFFF0000"/>
      <name val="Arial"/>
      <family val="2"/>
    </font>
    <font>
      <b/>
      <sz val="12"/>
      <color theme="0"/>
      <name val="Arial"/>
      <family val="2"/>
    </font>
    <font>
      <sz val="12"/>
      <color theme="0"/>
      <name val="Arial"/>
      <family val="2"/>
    </font>
    <font>
      <b/>
      <i/>
      <sz val="12"/>
      <color indexed="12"/>
      <name val="Arial"/>
      <family val="2"/>
    </font>
    <font>
      <sz val="11"/>
      <name val="Arial"/>
      <family val="2"/>
    </font>
    <font>
      <sz val="11"/>
      <color rgb="FFFF0000"/>
      <name val="Arial"/>
      <family val="2"/>
    </font>
    <font>
      <b/>
      <sz val="10"/>
      <color rgb="FFFF0000"/>
      <name val="Arial"/>
      <family val="2"/>
    </font>
    <font>
      <b/>
      <sz val="11"/>
      <color theme="1"/>
      <name val="Arial"/>
      <family val="2"/>
    </font>
    <font>
      <sz val="9"/>
      <color theme="1"/>
      <name val="Arial"/>
      <family val="2"/>
    </font>
    <font>
      <b/>
      <i/>
      <sz val="10"/>
      <color theme="1"/>
      <name val="Arial"/>
      <family val="2"/>
    </font>
    <font>
      <i/>
      <sz val="10"/>
      <color theme="1"/>
      <name val="Arial"/>
      <family val="2"/>
    </font>
  </fonts>
  <fills count="15">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indexed="44"/>
      </patternFill>
    </fill>
    <fill>
      <patternFill patternType="solid">
        <fgColor rgb="FFFF5A0F"/>
        <bgColor indexed="64"/>
      </patternFill>
    </fill>
    <fill>
      <patternFill patternType="solid">
        <fgColor rgb="FFFCD5B4"/>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tint="0.499984740745262"/>
        <bgColor indexed="64"/>
      </patternFill>
    </fill>
  </fills>
  <borders count="91">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55"/>
      </left>
      <right style="thin">
        <color indexed="55"/>
      </right>
      <top/>
      <bottom/>
      <diagonal/>
    </border>
    <border>
      <left/>
      <right style="thin">
        <color indexed="22"/>
      </right>
      <top/>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style="thin">
        <color indexed="55"/>
      </left>
      <right/>
      <top style="thin">
        <color theme="0" tint="-0.499984740745262"/>
      </top>
      <bottom style="thin">
        <color theme="0" tint="-0.499984740745262"/>
      </bottom>
      <diagonal/>
    </border>
    <border>
      <left/>
      <right/>
      <top/>
      <bottom style="thin">
        <color theme="0"/>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theme="0"/>
      </top>
      <bottom style="thin">
        <color theme="0"/>
      </bottom>
      <diagonal/>
    </border>
    <border>
      <left/>
      <right/>
      <top/>
      <bottom style="thin">
        <color rgb="FFFF5A0F"/>
      </bottom>
      <diagonal/>
    </border>
    <border>
      <left/>
      <right/>
      <top style="thin">
        <color rgb="FFFF5A0F"/>
      </top>
      <bottom style="thin">
        <color rgb="FFFF5A0F"/>
      </bottom>
      <diagonal/>
    </border>
    <border>
      <left/>
      <right style="thin">
        <color rgb="FFFF5A0F"/>
      </right>
      <top style="thin">
        <color rgb="FFFF5A0F"/>
      </top>
      <bottom style="thin">
        <color rgb="FFFF5A0F"/>
      </bottom>
      <diagonal/>
    </border>
    <border>
      <left/>
      <right style="thin">
        <color rgb="FFFF5A0F"/>
      </right>
      <top/>
      <bottom/>
      <diagonal/>
    </border>
    <border>
      <left/>
      <right/>
      <top style="thin">
        <color rgb="FFFF5A0F"/>
      </top>
      <bottom/>
      <diagonal/>
    </border>
    <border>
      <left style="thin">
        <color rgb="FFFF5A0F"/>
      </left>
      <right/>
      <top style="thin">
        <color rgb="FFFF5A0F"/>
      </top>
      <bottom style="thin">
        <color rgb="FFFF5A0F"/>
      </bottom>
      <diagonal/>
    </border>
    <border>
      <left style="thin">
        <color theme="0"/>
      </left>
      <right/>
      <top/>
      <bottom/>
      <diagonal/>
    </border>
    <border>
      <left/>
      <right style="thin">
        <color theme="0"/>
      </right>
      <top/>
      <bottom style="thin">
        <color rgb="FFFF5A0F"/>
      </bottom>
      <diagonal/>
    </border>
    <border>
      <left/>
      <right style="thin">
        <color theme="0"/>
      </right>
      <top style="thin">
        <color rgb="FFFF5A0F"/>
      </top>
      <bottom style="thin">
        <color rgb="FFFF5A0F"/>
      </bottom>
      <diagonal/>
    </border>
    <border>
      <left/>
      <right style="thin">
        <color rgb="FFFF5A0F"/>
      </right>
      <top/>
      <bottom style="thin">
        <color rgb="FFFF5A0F"/>
      </bottom>
      <diagonal/>
    </border>
    <border>
      <left style="thin">
        <color rgb="FFFF5A0F"/>
      </left>
      <right style="thin">
        <color rgb="FFFF5A0F"/>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rgb="FFFF5A0F"/>
      </left>
      <right style="thin">
        <color rgb="FFFF5A0F"/>
      </right>
      <top style="thin">
        <color rgb="FFFF5A0F"/>
      </top>
      <bottom style="thin">
        <color rgb="FFFF5A0F"/>
      </bottom>
      <diagonal/>
    </border>
    <border>
      <left/>
      <right/>
      <top/>
      <bottom style="medium">
        <color rgb="FFFF5A0F"/>
      </bottom>
      <diagonal/>
    </border>
    <border>
      <left style="thin">
        <color rgb="FFFF5A0F"/>
      </left>
      <right/>
      <top/>
      <bottom style="thin">
        <color rgb="FFFF5A0F"/>
      </bottom>
      <diagonal/>
    </border>
    <border>
      <left/>
      <right style="thin">
        <color rgb="FFFF5A0F"/>
      </right>
      <top style="thin">
        <color rgb="FFFF5A0F"/>
      </top>
      <bottom/>
      <diagonal/>
    </border>
    <border>
      <left/>
      <right style="thin">
        <color theme="0"/>
      </right>
      <top style="thin">
        <color rgb="FFFF5A0F"/>
      </top>
      <bottom/>
      <diagonal/>
    </border>
    <border>
      <left style="thin">
        <color theme="0"/>
      </left>
      <right style="thin">
        <color theme="0"/>
      </right>
      <top style="thin">
        <color rgb="FFFF5A0F"/>
      </top>
      <bottom style="thin">
        <color rgb="FFFF5A0F"/>
      </bottom>
      <diagonal/>
    </border>
    <border>
      <left style="thin">
        <color theme="0"/>
      </left>
      <right/>
      <top style="thin">
        <color rgb="FFFF5A0F"/>
      </top>
      <bottom style="thin">
        <color rgb="FFFF5A0F"/>
      </bottom>
      <diagonal/>
    </border>
    <border>
      <left/>
      <right style="thin">
        <color rgb="FFFF5A0F"/>
      </right>
      <top style="thin">
        <color theme="0"/>
      </top>
      <bottom style="thin">
        <color rgb="FFFF5A0F"/>
      </bottom>
      <diagonal/>
    </border>
    <border>
      <left/>
      <right style="thin">
        <color rgb="FFFF5A0F"/>
      </right>
      <top/>
      <bottom style="thin">
        <color theme="0"/>
      </bottom>
      <diagonal/>
    </border>
    <border>
      <left/>
      <right/>
      <top style="thin">
        <color theme="0"/>
      </top>
      <bottom style="thin">
        <color rgb="FFFF5A0F"/>
      </bottom>
      <diagonal/>
    </border>
    <border>
      <left/>
      <right/>
      <top style="thin">
        <color rgb="FFFF5A0F"/>
      </top>
      <bottom style="thin">
        <color theme="0"/>
      </bottom>
      <diagonal/>
    </border>
    <border>
      <left style="thin">
        <color rgb="FFFF5A0F"/>
      </left>
      <right/>
      <top style="thin">
        <color theme="0"/>
      </top>
      <bottom style="thin">
        <color rgb="FFFF5A0F"/>
      </bottom>
      <diagonal/>
    </border>
    <border>
      <left/>
      <right style="thin">
        <color rgb="FFFF5A0F"/>
      </right>
      <top style="thin">
        <color theme="0"/>
      </top>
      <bottom style="thin">
        <color theme="0"/>
      </bottom>
      <diagonal/>
    </border>
    <border>
      <left/>
      <right style="thin">
        <color rgb="FFFF5A0F"/>
      </right>
      <top style="thin">
        <color rgb="FFFF5A0F"/>
      </top>
      <bottom style="thin">
        <color theme="0"/>
      </bottom>
      <diagonal/>
    </border>
    <border>
      <left style="thin">
        <color rgb="FFFF5A0F"/>
      </left>
      <right/>
      <top style="thin">
        <color rgb="FFFF5A0F"/>
      </top>
      <bottom style="thin">
        <color theme="0"/>
      </bottom>
      <diagonal/>
    </border>
    <border>
      <left style="thin">
        <color theme="0"/>
      </left>
      <right style="thin">
        <color theme="0"/>
      </right>
      <top/>
      <bottom style="thin">
        <color rgb="FFFF5A0F"/>
      </bottom>
      <diagonal/>
    </border>
    <border>
      <left style="thin">
        <color theme="0"/>
      </left>
      <right style="thin">
        <color theme="0"/>
      </right>
      <top style="thin">
        <color rgb="FFFF5A0F"/>
      </top>
      <bottom/>
      <diagonal/>
    </border>
    <border>
      <left style="thin">
        <color theme="0"/>
      </left>
      <right style="thin">
        <color theme="0"/>
      </right>
      <top/>
      <bottom/>
      <diagonal/>
    </border>
    <border>
      <left style="thin">
        <color rgb="FFFF5A0F"/>
      </left>
      <right/>
      <top/>
      <bottom style="thin">
        <color theme="0"/>
      </bottom>
      <diagonal/>
    </border>
    <border>
      <left style="thin">
        <color theme="0"/>
      </left>
      <right style="thin">
        <color rgb="FFFF5A0F"/>
      </right>
      <top style="thin">
        <color rgb="FFFF5A0F"/>
      </top>
      <bottom/>
      <diagonal/>
    </border>
    <border>
      <left style="thin">
        <color rgb="FFFF5A0F"/>
      </left>
      <right/>
      <top style="thin">
        <color rgb="FFFF5A0F"/>
      </top>
      <bottom/>
      <diagonal/>
    </border>
    <border>
      <left style="thin">
        <color theme="0"/>
      </left>
      <right style="thin">
        <color rgb="FFFF5A0F"/>
      </right>
      <top style="thin">
        <color rgb="FFFF5A0F"/>
      </top>
      <bottom style="thin">
        <color rgb="FFFF5A0F"/>
      </bottom>
      <diagonal/>
    </border>
    <border>
      <left style="thin">
        <color theme="0"/>
      </left>
      <right style="thin">
        <color rgb="FFFF5A0F"/>
      </right>
      <top/>
      <bottom/>
      <diagonal/>
    </border>
    <border>
      <left style="thin">
        <color theme="0"/>
      </left>
      <right style="thin">
        <color rgb="FFFF5A0F"/>
      </right>
      <top/>
      <bottom style="thin">
        <color rgb="FFFF5A0F"/>
      </bottom>
      <diagonal/>
    </border>
    <border>
      <left style="thin">
        <color rgb="FFFF5A0F"/>
      </left>
      <right style="thin">
        <color theme="0"/>
      </right>
      <top style="thin">
        <color rgb="FFFF5A0F"/>
      </top>
      <bottom style="thin">
        <color rgb="FFFF5A0F"/>
      </bottom>
      <diagonal/>
    </border>
    <border>
      <left style="thin">
        <color rgb="FFFF5A0F"/>
      </left>
      <right/>
      <top/>
      <bottom/>
      <diagonal/>
    </border>
    <border>
      <left style="thin">
        <color rgb="FFFF5A0F"/>
      </left>
      <right style="thin">
        <color theme="0"/>
      </right>
      <top/>
      <bottom/>
      <diagonal/>
    </border>
    <border>
      <left/>
      <right style="thin">
        <color indexed="55"/>
      </right>
      <top style="thin">
        <color theme="0" tint="-0.499984740745262"/>
      </top>
      <bottom style="thin">
        <color theme="0" tint="-0.499984740745262"/>
      </bottom>
      <diagonal/>
    </border>
    <border>
      <left/>
      <right/>
      <top/>
      <bottom style="thin">
        <color indexed="22"/>
      </bottom>
      <diagonal/>
    </border>
  </borders>
  <cellStyleXfs count="24">
    <xf numFmtId="0" fontId="0" fillId="0" borderId="0"/>
    <xf numFmtId="0" fontId="15" fillId="2" borderId="0" applyNumberFormat="0" applyBorder="0" applyAlignment="0" applyProtection="0"/>
    <xf numFmtId="0" fontId="1" fillId="0" borderId="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2" fillId="0" borderId="0"/>
    <xf numFmtId="0" fontId="1" fillId="0" borderId="0"/>
    <xf numFmtId="0" fontId="1" fillId="0" borderId="0"/>
    <xf numFmtId="0" fontId="19" fillId="0" borderId="0"/>
    <xf numFmtId="0" fontId="3" fillId="0" borderId="0"/>
    <xf numFmtId="0" fontId="20"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164" fontId="33" fillId="0" borderId="0" applyFont="0" applyFill="0" applyBorder="0" applyAlignment="0" applyProtection="0"/>
    <xf numFmtId="41" fontId="1" fillId="0" borderId="0" applyFont="0" applyFill="0" applyBorder="0" applyAlignment="0" applyProtection="0"/>
    <xf numFmtId="0" fontId="1" fillId="0" borderId="0"/>
    <xf numFmtId="0" fontId="1" fillId="0" borderId="0"/>
  </cellStyleXfs>
  <cellXfs count="980">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5" fontId="6" fillId="4" borderId="5" xfId="0" applyNumberFormat="1" applyFont="1" applyFill="1" applyBorder="1" applyAlignment="1">
      <alignment vertical="center"/>
    </xf>
    <xf numFmtId="175" fontId="6" fillId="3" borderId="6" xfId="0" applyNumberFormat="1" applyFont="1" applyFill="1" applyBorder="1" applyAlignment="1">
      <alignment vertical="center"/>
    </xf>
    <xf numFmtId="166" fontId="6" fillId="4" borderId="7" xfId="16" applyNumberFormat="1" applyFont="1" applyFill="1" applyBorder="1" applyAlignment="1">
      <alignment vertical="center"/>
    </xf>
    <xf numFmtId="166" fontId="6" fillId="3" borderId="8" xfId="16" applyNumberFormat="1" applyFont="1" applyFill="1" applyBorder="1" applyAlignment="1">
      <alignment vertical="center"/>
    </xf>
    <xf numFmtId="0" fontId="6" fillId="0" borderId="0" xfId="0" applyFont="1" applyAlignment="1">
      <alignment vertical="center"/>
    </xf>
    <xf numFmtId="165" fontId="9" fillId="0" borderId="0" xfId="7" applyFont="1" applyAlignment="1">
      <alignment vertical="center"/>
    </xf>
    <xf numFmtId="0" fontId="6" fillId="0" borderId="1" xfId="0" applyFont="1" applyBorder="1" applyAlignment="1">
      <alignment horizontal="left" vertical="center" indent="1"/>
    </xf>
    <xf numFmtId="175" fontId="6" fillId="3" borderId="9" xfId="0" applyNumberFormat="1" applyFont="1" applyFill="1" applyBorder="1" applyAlignment="1">
      <alignment vertical="center"/>
    </xf>
    <xf numFmtId="166" fontId="6" fillId="3" borderId="10" xfId="16" applyNumberFormat="1" applyFont="1" applyFill="1" applyBorder="1" applyAlignment="1">
      <alignment vertical="center"/>
    </xf>
    <xf numFmtId="175" fontId="6" fillId="3" borderId="3" xfId="0" applyNumberFormat="1" applyFont="1" applyFill="1" applyBorder="1" applyAlignment="1">
      <alignment vertical="center"/>
    </xf>
    <xf numFmtId="166" fontId="6" fillId="3" borderId="3" xfId="16" applyNumberFormat="1" applyFont="1" applyFill="1" applyBorder="1" applyAlignment="1">
      <alignment vertical="center"/>
    </xf>
    <xf numFmtId="175"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8" fontId="9" fillId="0" borderId="0" xfId="12" applyNumberFormat="1" applyFont="1"/>
    <xf numFmtId="10" fontId="9" fillId="0" borderId="0" xfId="16" applyNumberFormat="1" applyFont="1"/>
    <xf numFmtId="174" fontId="9" fillId="0" borderId="0" xfId="12" quotePrefix="1" applyNumberFormat="1" applyFont="1" applyAlignment="1">
      <alignment horizontal="left"/>
    </xf>
    <xf numFmtId="173" fontId="7" fillId="5" borderId="0" xfId="0" applyNumberFormat="1" applyFont="1" applyFill="1" applyAlignment="1">
      <alignment vertical="center"/>
    </xf>
    <xf numFmtId="166" fontId="7" fillId="5" borderId="0" xfId="16" applyNumberFormat="1" applyFont="1" applyFill="1" applyBorder="1" applyAlignment="1">
      <alignment vertical="center"/>
    </xf>
    <xf numFmtId="173" fontId="9" fillId="0" borderId="0" xfId="12" applyNumberFormat="1" applyFont="1"/>
    <xf numFmtId="17" fontId="8" fillId="3" borderId="7" xfId="0" applyNumberFormat="1" applyFont="1" applyFill="1" applyBorder="1" applyAlignment="1">
      <alignment horizontal="center" vertical="center" wrapText="1"/>
    </xf>
    <xf numFmtId="0" fontId="1" fillId="0" borderId="0" xfId="0"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5"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0" fontId="0" fillId="0" borderId="0" xfId="0" applyNumberFormat="1"/>
    <xf numFmtId="168" fontId="4" fillId="0" borderId="0" xfId="12" applyNumberFormat="1" applyFont="1"/>
    <xf numFmtId="169" fontId="4" fillId="0" borderId="0" xfId="16" applyNumberFormat="1" applyFont="1"/>
    <xf numFmtId="17" fontId="8" fillId="4" borderId="20" xfId="0" applyNumberFormat="1" applyFont="1" applyFill="1" applyBorder="1" applyAlignment="1">
      <alignment horizontal="center" vertical="center"/>
    </xf>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8" fontId="7" fillId="6" borderId="10" xfId="0" applyNumberFormat="1" applyFont="1" applyFill="1" applyBorder="1"/>
    <xf numFmtId="0" fontId="6" fillId="6" borderId="1" xfId="0" applyFont="1" applyFill="1" applyBorder="1" applyAlignment="1">
      <alignment horizontal="left" vertical="center" indent="1"/>
    </xf>
    <xf numFmtId="178" fontId="6" fillId="4" borderId="10" xfId="0" applyNumberFormat="1" applyFont="1" applyFill="1" applyBorder="1"/>
    <xf numFmtId="178" fontId="6" fillId="3" borderId="10" xfId="0" applyNumberFormat="1" applyFont="1" applyFill="1" applyBorder="1"/>
    <xf numFmtId="178" fontId="8" fillId="4" borderId="19" xfId="0" applyNumberFormat="1" applyFont="1" applyFill="1" applyBorder="1"/>
    <xf numFmtId="178"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66" fontId="1" fillId="0" borderId="23" xfId="16" applyNumberFormat="1" applyBorder="1" applyAlignment="1">
      <alignment horizontal="center"/>
    </xf>
    <xf numFmtId="166" fontId="10" fillId="0" borderId="22" xfId="16" applyNumberFormat="1" applyFont="1" applyBorder="1" applyAlignment="1">
      <alignment horizontal="center"/>
    </xf>
    <xf numFmtId="166" fontId="10" fillId="0" borderId="24" xfId="16" applyNumberFormat="1" applyFont="1" applyBorder="1" applyAlignment="1">
      <alignment horizontal="center"/>
    </xf>
    <xf numFmtId="166" fontId="10" fillId="0" borderId="23" xfId="16" applyNumberFormat="1" applyFont="1" applyBorder="1" applyAlignment="1">
      <alignment horizontal="center"/>
    </xf>
    <xf numFmtId="166" fontId="10" fillId="4" borderId="22" xfId="16" applyNumberFormat="1" applyFont="1" applyFill="1" applyBorder="1" applyAlignment="1">
      <alignment horizontal="center"/>
    </xf>
    <xf numFmtId="43" fontId="0" fillId="6" borderId="0" xfId="3" applyFont="1" applyFill="1"/>
    <xf numFmtId="175" fontId="6" fillId="0" borderId="0" xfId="0" applyNumberFormat="1" applyFont="1" applyAlignment="1">
      <alignment vertical="center"/>
    </xf>
    <xf numFmtId="170" fontId="6" fillId="0" borderId="0" xfId="0" applyNumberFormat="1" applyFont="1" applyAlignment="1">
      <alignment vertical="center"/>
    </xf>
    <xf numFmtId="0" fontId="14" fillId="0" borderId="0" xfId="0" applyFont="1"/>
    <xf numFmtId="0" fontId="16" fillId="0" borderId="0" xfId="0" applyFont="1" applyAlignment="1">
      <alignment vertical="center"/>
    </xf>
    <xf numFmtId="175" fontId="1" fillId="0" borderId="0" xfId="0" applyNumberFormat="1" applyFont="1" applyAlignment="1">
      <alignment vertical="center"/>
    </xf>
    <xf numFmtId="172" fontId="1" fillId="0" borderId="0" xfId="16" applyNumberFormat="1" applyFont="1" applyFill="1" applyBorder="1" applyAlignment="1">
      <alignment vertical="center"/>
    </xf>
    <xf numFmtId="0" fontId="1" fillId="0" borderId="0" xfId="0" applyFont="1" applyAlignment="1">
      <alignment horizontal="left" vertical="center" wrapText="1" indent="2"/>
    </xf>
    <xf numFmtId="0" fontId="1" fillId="7" borderId="0" xfId="10" applyFill="1"/>
    <xf numFmtId="0" fontId="10" fillId="7" borderId="0" xfId="10" applyFont="1" applyFill="1"/>
    <xf numFmtId="175" fontId="1" fillId="7" borderId="0" xfId="0" applyNumberFormat="1" applyFont="1" applyFill="1" applyAlignment="1">
      <alignment vertical="center"/>
    </xf>
    <xf numFmtId="172" fontId="10" fillId="0" borderId="0" xfId="16" applyNumberFormat="1" applyFont="1" applyFill="1" applyBorder="1" applyAlignment="1">
      <alignment vertical="center"/>
    </xf>
    <xf numFmtId="0" fontId="1" fillId="7" borderId="0" xfId="0" applyFont="1" applyFill="1" applyAlignment="1">
      <alignment vertical="center"/>
    </xf>
    <xf numFmtId="0" fontId="1" fillId="0" borderId="0" xfId="0" applyFont="1" applyAlignment="1">
      <alignment vertical="center"/>
    </xf>
    <xf numFmtId="0" fontId="1" fillId="0" borderId="0" xfId="14" applyFont="1" applyFill="1" applyBorder="1" applyAlignment="1">
      <alignment horizontal="left" vertical="center"/>
    </xf>
    <xf numFmtId="0" fontId="10" fillId="7" borderId="0" xfId="14" applyFont="1" applyFill="1" applyBorder="1" applyAlignment="1">
      <alignment horizontal="left" vertical="center"/>
    </xf>
    <xf numFmtId="170" fontId="10" fillId="7" borderId="0" xfId="14" applyNumberFormat="1" applyFont="1" applyFill="1" applyBorder="1" applyAlignment="1">
      <alignment vertical="center"/>
    </xf>
    <xf numFmtId="0" fontId="1" fillId="0" borderId="0" xfId="14" applyFont="1" applyFill="1" applyBorder="1" applyAlignment="1">
      <alignment vertical="center"/>
    </xf>
    <xf numFmtId="176" fontId="1" fillId="0" borderId="0" xfId="0" applyNumberFormat="1" applyFont="1" applyAlignment="1">
      <alignment vertical="center"/>
    </xf>
    <xf numFmtId="0" fontId="1" fillId="0" borderId="0" xfId="14" applyFont="1" applyBorder="1" applyAlignment="1">
      <alignment vertical="center"/>
    </xf>
    <xf numFmtId="170" fontId="1" fillId="0" borderId="0" xfId="0" applyNumberFormat="1" applyFont="1" applyAlignment="1">
      <alignment vertical="center"/>
    </xf>
    <xf numFmtId="0" fontId="1" fillId="7" borderId="0" xfId="10" applyFill="1" applyAlignment="1">
      <alignment vertical="center"/>
    </xf>
    <xf numFmtId="0" fontId="10" fillId="7" borderId="0" xfId="10" applyFont="1" applyFill="1" applyAlignment="1">
      <alignment horizontal="center" vertical="center"/>
    </xf>
    <xf numFmtId="0" fontId="18" fillId="7" borderId="0" xfId="10" applyFont="1" applyFill="1" applyAlignment="1">
      <alignment vertical="center"/>
    </xf>
    <xf numFmtId="0" fontId="18" fillId="0" borderId="0" xfId="10" applyFont="1" applyAlignment="1">
      <alignment vertical="center"/>
    </xf>
    <xf numFmtId="0" fontId="10" fillId="7" borderId="0" xfId="10" applyFont="1" applyFill="1" applyAlignment="1">
      <alignment vertical="center"/>
    </xf>
    <xf numFmtId="0" fontId="16" fillId="7" borderId="0" xfId="10" applyFont="1" applyFill="1" applyAlignment="1">
      <alignment vertical="center"/>
    </xf>
    <xf numFmtId="0" fontId="0" fillId="0" borderId="0" xfId="0" applyAlignment="1">
      <alignment vertical="center"/>
    </xf>
    <xf numFmtId="0" fontId="0" fillId="7" borderId="0" xfId="0" applyFill="1" applyAlignment="1">
      <alignment vertical="center"/>
    </xf>
    <xf numFmtId="170" fontId="1" fillId="0" borderId="0" xfId="14" applyNumberFormat="1" applyFont="1" applyFill="1" applyBorder="1" applyAlignment="1">
      <alignment horizontal="right" vertical="center"/>
    </xf>
    <xf numFmtId="0" fontId="23" fillId="0" borderId="39" xfId="10" applyFont="1" applyBorder="1"/>
    <xf numFmtId="0" fontId="10" fillId="7" borderId="0" xfId="0" applyFont="1" applyFill="1"/>
    <xf numFmtId="0" fontId="1" fillId="7" borderId="0" xfId="10" applyFill="1" applyAlignment="1">
      <alignment horizontal="center"/>
    </xf>
    <xf numFmtId="178" fontId="26" fillId="7" borderId="0" xfId="0" applyNumberFormat="1" applyFont="1" applyFill="1" applyAlignment="1" applyProtection="1">
      <alignment vertical="center"/>
      <protection locked="0"/>
    </xf>
    <xf numFmtId="182" fontId="26" fillId="7" borderId="0" xfId="0" applyNumberFormat="1" applyFont="1" applyFill="1" applyAlignment="1" applyProtection="1">
      <alignment vertical="center"/>
      <protection locked="0"/>
    </xf>
    <xf numFmtId="9" fontId="1" fillId="7" borderId="0" xfId="16" applyFont="1" applyFill="1"/>
    <xf numFmtId="0" fontId="1" fillId="7" borderId="0" xfId="0" applyFont="1" applyFill="1"/>
    <xf numFmtId="0" fontId="7" fillId="0" borderId="0" xfId="0" applyFont="1" applyAlignment="1">
      <alignment vertical="center"/>
    </xf>
    <xf numFmtId="38" fontId="7" fillId="0" borderId="0" xfId="0" applyNumberFormat="1" applyFont="1" applyAlignment="1">
      <alignment vertical="center"/>
    </xf>
    <xf numFmtId="167" fontId="7" fillId="0" borderId="0" xfId="0" applyNumberFormat="1" applyFont="1" applyAlignment="1">
      <alignment vertical="center"/>
    </xf>
    <xf numFmtId="0" fontId="6" fillId="0" borderId="0" xfId="0" applyFont="1" applyAlignment="1">
      <alignment horizontal="left" vertical="center" wrapText="1"/>
    </xf>
    <xf numFmtId="0" fontId="6" fillId="0" borderId="12" xfId="0" applyFont="1" applyBorder="1" applyAlignment="1">
      <alignment horizontal="left" vertical="center"/>
    </xf>
    <xf numFmtId="178" fontId="27" fillId="7" borderId="0" xfId="0" applyNumberFormat="1" applyFont="1" applyFill="1" applyAlignment="1" applyProtection="1">
      <alignment vertical="center"/>
      <protection locked="0"/>
    </xf>
    <xf numFmtId="0" fontId="23" fillId="7" borderId="0" xfId="0" applyFont="1" applyFill="1" applyAlignment="1">
      <alignment vertical="center"/>
    </xf>
    <xf numFmtId="0" fontId="23" fillId="0" borderId="0" xfId="0" applyFont="1" applyAlignment="1">
      <alignment vertical="center"/>
    </xf>
    <xf numFmtId="166" fontId="23" fillId="7" borderId="0" xfId="0" applyNumberFormat="1" applyFont="1" applyFill="1" applyAlignment="1">
      <alignment horizontal="right" vertical="center"/>
    </xf>
    <xf numFmtId="0" fontId="24" fillId="7" borderId="0" xfId="0" applyFont="1" applyFill="1" applyAlignment="1">
      <alignment vertical="center"/>
    </xf>
    <xf numFmtId="0" fontId="24" fillId="7" borderId="0" xfId="0" applyFont="1" applyFill="1" applyAlignment="1">
      <alignment horizontal="center" vertical="center"/>
    </xf>
    <xf numFmtId="0" fontId="23" fillId="7" borderId="0" xfId="0" applyFont="1" applyFill="1" applyAlignment="1">
      <alignment horizontal="center" vertical="center"/>
    </xf>
    <xf numFmtId="0" fontId="23" fillId="0" borderId="0" xfId="10" applyFont="1" applyAlignment="1">
      <alignment vertical="center"/>
    </xf>
    <xf numFmtId="181" fontId="23" fillId="0" borderId="0" xfId="3" applyNumberFormat="1" applyFont="1" applyFill="1" applyBorder="1" applyAlignment="1">
      <alignment vertical="center"/>
    </xf>
    <xf numFmtId="166" fontId="23" fillId="7" borderId="0" xfId="16" applyNumberFormat="1" applyFont="1" applyFill="1" applyBorder="1" applyAlignment="1">
      <alignment vertical="center"/>
    </xf>
    <xf numFmtId="175" fontId="23" fillId="7" borderId="0" xfId="0" applyNumberFormat="1" applyFont="1" applyFill="1" applyAlignment="1">
      <alignment vertical="center"/>
    </xf>
    <xf numFmtId="0" fontId="23" fillId="7" borderId="0" xfId="12" applyFont="1" applyFill="1" applyAlignment="1">
      <alignment vertical="center"/>
    </xf>
    <xf numFmtId="0" fontId="23" fillId="7" borderId="0" xfId="12" applyFont="1" applyFill="1" applyAlignment="1">
      <alignment horizontal="center" vertical="center"/>
    </xf>
    <xf numFmtId="0" fontId="23" fillId="0" borderId="0" xfId="12" applyFont="1" applyAlignment="1">
      <alignment vertical="center"/>
    </xf>
    <xf numFmtId="0" fontId="24" fillId="7" borderId="0" xfId="12" applyFont="1" applyFill="1" applyAlignment="1">
      <alignment vertical="center"/>
    </xf>
    <xf numFmtId="0" fontId="24" fillId="7" borderId="0" xfId="0" applyFont="1" applyFill="1" applyAlignment="1">
      <alignment vertical="center" wrapText="1"/>
    </xf>
    <xf numFmtId="181" fontId="23" fillId="7" borderId="0" xfId="3" applyNumberFormat="1" applyFont="1" applyFill="1" applyAlignment="1">
      <alignment vertical="center"/>
    </xf>
    <xf numFmtId="0" fontId="1" fillId="7" borderId="0" xfId="12" applyFont="1" applyFill="1" applyAlignment="1">
      <alignment vertical="center"/>
    </xf>
    <xf numFmtId="17" fontId="24" fillId="7" borderId="0" xfId="0" applyNumberFormat="1" applyFont="1" applyFill="1" applyAlignment="1">
      <alignment vertical="center"/>
    </xf>
    <xf numFmtId="0" fontId="1" fillId="7" borderId="0" xfId="0" applyFont="1" applyFill="1" applyAlignment="1">
      <alignment horizontal="left" vertical="center"/>
    </xf>
    <xf numFmtId="0" fontId="1" fillId="0" borderId="0" xfId="12" applyFont="1" applyAlignment="1">
      <alignment vertical="center"/>
    </xf>
    <xf numFmtId="0" fontId="24" fillId="0" borderId="0" xfId="0" applyFont="1" applyAlignment="1">
      <alignment vertical="center"/>
    </xf>
    <xf numFmtId="0" fontId="23" fillId="7" borderId="0" xfId="9" applyFont="1" applyFill="1" applyAlignment="1">
      <alignment horizontal="left" vertical="center"/>
    </xf>
    <xf numFmtId="0" fontId="29" fillId="0" borderId="0" xfId="0" applyFont="1" applyAlignment="1">
      <alignment vertical="center"/>
    </xf>
    <xf numFmtId="0" fontId="7" fillId="7" borderId="0" xfId="0" applyFont="1" applyFill="1" applyAlignment="1">
      <alignment vertical="center"/>
    </xf>
    <xf numFmtId="0" fontId="1" fillId="7" borderId="0" xfId="0" applyFont="1" applyFill="1" applyAlignment="1">
      <alignment horizontal="left" vertical="center" wrapText="1"/>
    </xf>
    <xf numFmtId="0" fontId="10" fillId="0" borderId="0" xfId="10" applyFont="1" applyAlignment="1">
      <alignment vertical="center"/>
    </xf>
    <xf numFmtId="0" fontId="31" fillId="7" borderId="0" xfId="10" applyFont="1" applyFill="1" applyAlignment="1">
      <alignment vertical="center"/>
    </xf>
    <xf numFmtId="0" fontId="10" fillId="7" borderId="0" xfId="0" applyFont="1" applyFill="1" applyAlignment="1">
      <alignment vertical="center"/>
    </xf>
    <xf numFmtId="0" fontId="21" fillId="0" borderId="0" xfId="10" applyFont="1" applyAlignment="1">
      <alignment vertical="center"/>
    </xf>
    <xf numFmtId="0" fontId="1" fillId="0" borderId="0" xfId="10" applyAlignment="1">
      <alignment vertical="center"/>
    </xf>
    <xf numFmtId="0" fontId="0" fillId="7" borderId="0" xfId="0" applyFill="1" applyAlignment="1">
      <alignment horizontal="center" vertical="center"/>
    </xf>
    <xf numFmtId="0" fontId="10" fillId="7" borderId="0" xfId="0" applyFont="1" applyFill="1" applyAlignment="1">
      <alignment horizontal="center" vertical="center"/>
    </xf>
    <xf numFmtId="38" fontId="1" fillId="0" borderId="0" xfId="0" applyNumberFormat="1" applyFont="1" applyAlignment="1">
      <alignment vertical="center"/>
    </xf>
    <xf numFmtId="166" fontId="12" fillId="0" borderId="0" xfId="16" applyNumberFormat="1" applyFont="1" applyFill="1" applyAlignment="1">
      <alignment horizontal="right" vertical="center"/>
    </xf>
    <xf numFmtId="0" fontId="24" fillId="0" borderId="0" xfId="0" applyFont="1" applyAlignment="1">
      <alignment horizontal="center" vertical="center"/>
    </xf>
    <xf numFmtId="0" fontId="1" fillId="0" borderId="0" xfId="10" applyAlignment="1">
      <alignment horizontal="center" vertical="center"/>
    </xf>
    <xf numFmtId="43" fontId="1" fillId="0" borderId="0" xfId="3" applyFont="1" applyFill="1" applyAlignment="1">
      <alignment horizontal="right" vertical="center"/>
    </xf>
    <xf numFmtId="43" fontId="1" fillId="0" borderId="0" xfId="3" applyFont="1" applyFill="1" applyAlignment="1">
      <alignment vertical="center"/>
    </xf>
    <xf numFmtId="185" fontId="26" fillId="0" borderId="0" xfId="0" applyNumberFormat="1" applyFont="1" applyAlignment="1" applyProtection="1">
      <alignment vertical="center"/>
      <protection locked="0"/>
    </xf>
    <xf numFmtId="166" fontId="1" fillId="0" borderId="0" xfId="16" applyNumberFormat="1" applyFont="1" applyFill="1" applyAlignment="1">
      <alignment vertical="center"/>
    </xf>
    <xf numFmtId="170" fontId="1" fillId="5" borderId="0" xfId="0" applyNumberFormat="1" applyFont="1" applyFill="1" applyAlignment="1">
      <alignment vertical="center"/>
    </xf>
    <xf numFmtId="0" fontId="10" fillId="5" borderId="12" xfId="0" applyFont="1" applyFill="1" applyBorder="1" applyAlignment="1">
      <alignment vertical="center"/>
    </xf>
    <xf numFmtId="0" fontId="10" fillId="5" borderId="27" xfId="0" applyFont="1" applyFill="1" applyBorder="1" applyAlignment="1">
      <alignment vertical="center"/>
    </xf>
    <xf numFmtId="0" fontId="1" fillId="5" borderId="12" xfId="0" applyFont="1" applyFill="1" applyBorder="1" applyAlignment="1">
      <alignment vertical="center"/>
    </xf>
    <xf numFmtId="0" fontId="1" fillId="5" borderId="27" xfId="0" applyFont="1" applyFill="1" applyBorder="1" applyAlignment="1">
      <alignment vertical="center"/>
    </xf>
    <xf numFmtId="0" fontId="1" fillId="5" borderId="0" xfId="0" applyFont="1" applyFill="1"/>
    <xf numFmtId="170" fontId="1" fillId="5" borderId="0" xfId="0" applyNumberFormat="1" applyFont="1" applyFill="1"/>
    <xf numFmtId="0" fontId="1" fillId="5" borderId="12" xfId="0" applyFont="1" applyFill="1" applyBorder="1" applyAlignment="1">
      <alignment vertical="center" wrapText="1"/>
    </xf>
    <xf numFmtId="0" fontId="1" fillId="5" borderId="27" xfId="0" applyFont="1" applyFill="1" applyBorder="1" applyAlignment="1">
      <alignment vertical="center" wrapText="1"/>
    </xf>
    <xf numFmtId="0" fontId="10" fillId="5" borderId="27" xfId="0" applyFont="1" applyFill="1" applyBorder="1" applyAlignment="1">
      <alignment vertical="center" wrapText="1"/>
    </xf>
    <xf numFmtId="0" fontId="1" fillId="5" borderId="27" xfId="0" applyFont="1" applyFill="1" applyBorder="1" applyAlignment="1">
      <alignment horizontal="left" vertical="center" wrapText="1" indent="2"/>
    </xf>
    <xf numFmtId="0" fontId="10" fillId="0" borderId="0" xfId="0" applyFont="1" applyAlignment="1">
      <alignment vertical="center"/>
    </xf>
    <xf numFmtId="0" fontId="1" fillId="5" borderId="0" xfId="0" applyFont="1" applyFill="1" applyAlignment="1">
      <alignment vertical="center"/>
    </xf>
    <xf numFmtId="43" fontId="1" fillId="5" borderId="0" xfId="3" applyFont="1" applyFill="1" applyAlignment="1">
      <alignment vertical="center"/>
    </xf>
    <xf numFmtId="0" fontId="1" fillId="5" borderId="27" xfId="0" applyFont="1" applyFill="1" applyBorder="1" applyAlignment="1">
      <alignment horizontal="left" vertical="center" wrapText="1"/>
    </xf>
    <xf numFmtId="0" fontId="10" fillId="5" borderId="1" xfId="0" applyFont="1" applyFill="1" applyBorder="1" applyAlignment="1">
      <alignment vertical="center"/>
    </xf>
    <xf numFmtId="0" fontId="10" fillId="5" borderId="27" xfId="0" applyFont="1" applyFill="1" applyBorder="1"/>
    <xf numFmtId="0" fontId="1" fillId="5" borderId="27" xfId="0" applyFont="1" applyFill="1" applyBorder="1"/>
    <xf numFmtId="170" fontId="1" fillId="5" borderId="27" xfId="0" applyNumberFormat="1" applyFont="1" applyFill="1" applyBorder="1" applyAlignment="1">
      <alignment vertical="center" wrapText="1"/>
    </xf>
    <xf numFmtId="170" fontId="10" fillId="5" borderId="27" xfId="0" applyNumberFormat="1" applyFont="1" applyFill="1" applyBorder="1" applyAlignment="1">
      <alignment vertical="center" wrapText="1"/>
    </xf>
    <xf numFmtId="170" fontId="1" fillId="7" borderId="27" xfId="0" applyNumberFormat="1" applyFont="1" applyFill="1" applyBorder="1" applyAlignment="1">
      <alignment vertical="center" wrapText="1"/>
    </xf>
    <xf numFmtId="0" fontId="10" fillId="5" borderId="12" xfId="0" applyFont="1" applyFill="1" applyBorder="1" applyAlignment="1">
      <alignment vertical="center" wrapText="1"/>
    </xf>
    <xf numFmtId="0" fontId="10" fillId="5" borderId="12" xfId="0" applyFont="1" applyFill="1" applyBorder="1" applyAlignment="1">
      <alignment horizontal="left" vertical="center" wrapText="1"/>
    </xf>
    <xf numFmtId="170" fontId="1" fillId="5" borderId="27" xfId="0" applyNumberFormat="1" applyFont="1" applyFill="1" applyBorder="1" applyAlignment="1">
      <alignment horizontal="left" vertical="center" wrapText="1"/>
    </xf>
    <xf numFmtId="0" fontId="10" fillId="5" borderId="30" xfId="0" applyFont="1" applyFill="1" applyBorder="1" applyAlignment="1">
      <alignment vertical="center" wrapText="1"/>
    </xf>
    <xf numFmtId="0" fontId="1" fillId="7" borderId="27" xfId="0" applyFont="1" applyFill="1" applyBorder="1" applyAlignment="1">
      <alignment vertical="center" wrapText="1"/>
    </xf>
    <xf numFmtId="41" fontId="1" fillId="5" borderId="0" xfId="4" applyFont="1" applyFill="1" applyAlignment="1">
      <alignment vertical="center"/>
    </xf>
    <xf numFmtId="172" fontId="1" fillId="7" borderId="0" xfId="16" applyNumberFormat="1" applyFont="1" applyFill="1" applyBorder="1" applyAlignment="1">
      <alignment horizontal="right" vertical="center"/>
    </xf>
    <xf numFmtId="172" fontId="10" fillId="7" borderId="0" xfId="16" applyNumberFormat="1" applyFont="1" applyFill="1" applyBorder="1" applyAlignment="1">
      <alignment horizontal="right" vertical="center"/>
    </xf>
    <xf numFmtId="166" fontId="1" fillId="7" borderId="0" xfId="16" applyNumberFormat="1" applyFont="1" applyFill="1" applyBorder="1" applyAlignment="1">
      <alignment vertical="center"/>
    </xf>
    <xf numFmtId="170" fontId="10" fillId="7" borderId="0" xfId="0" applyNumberFormat="1" applyFont="1" applyFill="1" applyAlignment="1">
      <alignment vertical="center"/>
    </xf>
    <xf numFmtId="172" fontId="21" fillId="7" borderId="0" xfId="16" applyNumberFormat="1" applyFont="1" applyFill="1" applyBorder="1" applyAlignment="1">
      <alignment horizontal="right" vertical="center"/>
    </xf>
    <xf numFmtId="170" fontId="6" fillId="7" borderId="0" xfId="0" applyNumberFormat="1" applyFont="1" applyFill="1" applyAlignment="1">
      <alignment vertical="center"/>
    </xf>
    <xf numFmtId="38" fontId="7" fillId="7" borderId="0" xfId="0" applyNumberFormat="1" applyFont="1" applyFill="1" applyAlignment="1">
      <alignment vertical="center"/>
    </xf>
    <xf numFmtId="175" fontId="1" fillId="7" borderId="0" xfId="0" applyNumberFormat="1" applyFont="1" applyFill="1" applyAlignment="1">
      <alignment horizontal="right" vertical="center"/>
    </xf>
    <xf numFmtId="0" fontId="23" fillId="7" borderId="0" xfId="0" applyFont="1" applyFill="1" applyAlignment="1">
      <alignment horizontal="right" vertical="center"/>
    </xf>
    <xf numFmtId="186" fontId="1" fillId="7" borderId="0" xfId="0" applyNumberFormat="1" applyFont="1" applyFill="1" applyAlignment="1">
      <alignment horizontal="right" vertical="center"/>
    </xf>
    <xf numFmtId="166" fontId="1" fillId="7" borderId="0" xfId="16" applyNumberFormat="1" applyFont="1" applyFill="1" applyBorder="1" applyAlignment="1">
      <alignment horizontal="right" vertical="center"/>
    </xf>
    <xf numFmtId="172" fontId="24" fillId="0" borderId="0" xfId="16" applyNumberFormat="1" applyFont="1" applyFill="1" applyBorder="1" applyAlignment="1">
      <alignment horizontal="right" vertical="center"/>
    </xf>
    <xf numFmtId="0" fontId="23" fillId="0" borderId="39" xfId="9" applyFont="1" applyBorder="1"/>
    <xf numFmtId="0" fontId="1" fillId="7" borderId="0" xfId="0" applyFont="1" applyFill="1" applyAlignment="1">
      <alignment horizontal="center" vertical="center"/>
    </xf>
    <xf numFmtId="172" fontId="1" fillId="0" borderId="0" xfId="16" applyNumberFormat="1" applyFont="1" applyFill="1" applyBorder="1" applyAlignment="1">
      <alignment horizontal="right" vertical="center"/>
    </xf>
    <xf numFmtId="0" fontId="10" fillId="0" borderId="0" xfId="9" applyFont="1"/>
    <xf numFmtId="166" fontId="24" fillId="7" borderId="0" xfId="16" applyNumberFormat="1" applyFont="1" applyFill="1" applyBorder="1" applyAlignment="1">
      <alignment vertical="center"/>
    </xf>
    <xf numFmtId="0" fontId="34" fillId="7" borderId="0" xfId="0" applyFont="1" applyFill="1" applyAlignment="1">
      <alignment vertical="center"/>
    </xf>
    <xf numFmtId="0" fontId="34" fillId="0" borderId="0" xfId="0" applyFont="1" applyAlignment="1">
      <alignment vertical="center"/>
    </xf>
    <xf numFmtId="175" fontId="24" fillId="0" borderId="0" xfId="0" applyNumberFormat="1" applyFont="1" applyAlignment="1">
      <alignment horizontal="right" vertical="center"/>
    </xf>
    <xf numFmtId="175" fontId="1" fillId="0" borderId="0" xfId="0" applyNumberFormat="1" applyFont="1" applyAlignment="1">
      <alignment horizontal="right" vertical="center"/>
    </xf>
    <xf numFmtId="175" fontId="1" fillId="7" borderId="0" xfId="10" applyNumberFormat="1" applyFill="1" applyAlignment="1">
      <alignment horizontal="right" vertical="center"/>
    </xf>
    <xf numFmtId="0" fontId="16" fillId="0" borderId="0" xfId="0" applyFont="1" applyAlignment="1">
      <alignment horizontal="right" vertical="center"/>
    </xf>
    <xf numFmtId="175" fontId="10" fillId="0" borderId="0" xfId="0" applyNumberFormat="1" applyFont="1" applyAlignment="1">
      <alignment horizontal="right" vertical="center"/>
    </xf>
    <xf numFmtId="177" fontId="10" fillId="0" borderId="0" xfId="0" applyNumberFormat="1" applyFont="1" applyAlignment="1">
      <alignment horizontal="right" vertical="center"/>
    </xf>
    <xf numFmtId="177" fontId="1" fillId="7" borderId="0" xfId="10" applyNumberFormat="1" applyFill="1" applyAlignment="1">
      <alignment horizontal="right" vertical="center"/>
    </xf>
    <xf numFmtId="175" fontId="23" fillId="0" borderId="0" xfId="0" applyNumberFormat="1" applyFont="1" applyAlignment="1">
      <alignment horizontal="right" vertical="center"/>
    </xf>
    <xf numFmtId="175" fontId="21" fillId="0" borderId="0" xfId="10" applyNumberFormat="1" applyFont="1" applyAlignment="1">
      <alignment horizontal="right" vertical="center"/>
    </xf>
    <xf numFmtId="177" fontId="21" fillId="0" borderId="0" xfId="10" applyNumberFormat="1" applyFont="1" applyAlignment="1">
      <alignment horizontal="right" vertical="center"/>
    </xf>
    <xf numFmtId="170" fontId="23" fillId="7" borderId="0" xfId="9" applyNumberFormat="1" applyFont="1" applyFill="1" applyAlignment="1">
      <alignment horizontal="right" vertical="center"/>
    </xf>
    <xf numFmtId="0" fontId="1" fillId="0" borderId="0" xfId="0" applyFont="1" applyAlignment="1">
      <alignment horizontal="right" vertical="center"/>
    </xf>
    <xf numFmtId="175" fontId="21" fillId="0" borderId="0" xfId="0" applyNumberFormat="1" applyFont="1" applyAlignment="1">
      <alignment horizontal="right" vertical="center"/>
    </xf>
    <xf numFmtId="177" fontId="21" fillId="0" borderId="0" xfId="0" applyNumberFormat="1" applyFont="1" applyAlignment="1">
      <alignment horizontal="right" vertical="center"/>
    </xf>
    <xf numFmtId="0" fontId="21" fillId="0" borderId="0" xfId="0" applyFont="1" applyAlignment="1">
      <alignment horizontal="right" vertical="center"/>
    </xf>
    <xf numFmtId="0" fontId="1" fillId="0" borderId="0" xfId="10" applyAlignment="1">
      <alignment horizontal="right" vertical="center"/>
    </xf>
    <xf numFmtId="0" fontId="1" fillId="7" borderId="0" xfId="10" applyFill="1" applyAlignment="1">
      <alignment horizontal="right" vertical="center"/>
    </xf>
    <xf numFmtId="0" fontId="21" fillId="0" borderId="0" xfId="10" applyFont="1" applyAlignment="1">
      <alignment horizontal="right" vertical="center"/>
    </xf>
    <xf numFmtId="175" fontId="1" fillId="7" borderId="0" xfId="10" applyNumberFormat="1" applyFill="1" applyAlignment="1">
      <alignment vertical="center"/>
    </xf>
    <xf numFmtId="175" fontId="1" fillId="0" borderId="0" xfId="10" applyNumberFormat="1" applyAlignment="1">
      <alignment vertical="center"/>
    </xf>
    <xf numFmtId="0" fontId="23" fillId="0" borderId="0" xfId="0" applyFont="1" applyAlignment="1">
      <alignment horizontal="right" vertical="center"/>
    </xf>
    <xf numFmtId="0" fontId="1" fillId="7" borderId="0" xfId="9" applyFill="1" applyAlignment="1">
      <alignment vertical="center"/>
    </xf>
    <xf numFmtId="0" fontId="10" fillId="7" borderId="0" xfId="9" applyFont="1" applyFill="1" applyAlignment="1">
      <alignment vertical="center"/>
    </xf>
    <xf numFmtId="0" fontId="10" fillId="5" borderId="31" xfId="0" applyFont="1" applyFill="1" applyBorder="1" applyAlignment="1">
      <alignment vertical="center"/>
    </xf>
    <xf numFmtId="0" fontId="23" fillId="0" borderId="0" xfId="9" applyFont="1"/>
    <xf numFmtId="166" fontId="23" fillId="7" borderId="0" xfId="16" applyNumberFormat="1" applyFont="1" applyFill="1" applyAlignment="1">
      <alignment horizontal="right" vertical="center"/>
    </xf>
    <xf numFmtId="0" fontId="35" fillId="7" borderId="0" xfId="9" applyFont="1" applyFill="1" applyAlignment="1">
      <alignment vertical="center"/>
    </xf>
    <xf numFmtId="0" fontId="24" fillId="7" borderId="0" xfId="9" applyFont="1" applyFill="1" applyAlignment="1">
      <alignment horizontal="justify" vertical="center" wrapText="1"/>
    </xf>
    <xf numFmtId="166" fontId="10" fillId="7" borderId="0" xfId="16" applyNumberFormat="1" applyFont="1" applyFill="1" applyAlignment="1">
      <alignment vertical="center"/>
    </xf>
    <xf numFmtId="171" fontId="26" fillId="0" borderId="0" xfId="16" applyNumberFormat="1" applyFont="1" applyFill="1" applyBorder="1" applyAlignment="1" applyProtection="1">
      <alignment horizontal="right" vertical="center"/>
      <protection locked="0"/>
    </xf>
    <xf numFmtId="170" fontId="1" fillId="7" borderId="0" xfId="0" applyNumberFormat="1" applyFont="1" applyFill="1" applyAlignment="1">
      <alignment vertical="center"/>
    </xf>
    <xf numFmtId="0" fontId="10" fillId="7" borderId="0" xfId="9" applyFont="1" applyFill="1"/>
    <xf numFmtId="0" fontId="34" fillId="7" borderId="0" xfId="9" applyFont="1" applyFill="1" applyAlignment="1">
      <alignment vertical="center"/>
    </xf>
    <xf numFmtId="9" fontId="1" fillId="7" borderId="0" xfId="9" applyNumberFormat="1" applyFill="1" applyAlignment="1">
      <alignment vertical="center"/>
    </xf>
    <xf numFmtId="0" fontId="37" fillId="0" borderId="0" xfId="0" applyFont="1" applyAlignment="1">
      <alignment vertical="center"/>
    </xf>
    <xf numFmtId="0" fontId="39" fillId="7" borderId="0" xfId="0" applyFont="1" applyFill="1" applyAlignment="1">
      <alignment vertical="center"/>
    </xf>
    <xf numFmtId="0" fontId="38" fillId="0" borderId="0" xfId="0" applyFont="1" applyAlignment="1">
      <alignment vertical="center"/>
    </xf>
    <xf numFmtId="0" fontId="13" fillId="0" borderId="0" xfId="0" applyFont="1" applyAlignment="1">
      <alignment vertical="center"/>
    </xf>
    <xf numFmtId="0" fontId="36" fillId="7" borderId="0" xfId="0" applyFont="1" applyFill="1" applyAlignment="1">
      <alignment vertical="center"/>
    </xf>
    <xf numFmtId="0" fontId="36" fillId="0" borderId="0" xfId="0" applyFont="1" applyAlignment="1">
      <alignment horizontal="center" vertical="center"/>
    </xf>
    <xf numFmtId="0" fontId="38" fillId="0" borderId="0" xfId="14" applyFont="1" applyFill="1" applyBorder="1" applyAlignment="1">
      <alignment horizontal="left" vertical="center"/>
    </xf>
    <xf numFmtId="188" fontId="38" fillId="0" borderId="0" xfId="14" applyNumberFormat="1" applyFont="1" applyFill="1" applyBorder="1" applyAlignment="1">
      <alignment vertical="center"/>
    </xf>
    <xf numFmtId="0" fontId="42" fillId="0" borderId="0" xfId="0" applyFont="1" applyAlignment="1">
      <alignment vertical="center"/>
    </xf>
    <xf numFmtId="171" fontId="26" fillId="0" borderId="45" xfId="16" applyNumberFormat="1" applyFont="1" applyFill="1" applyBorder="1" applyAlignment="1" applyProtection="1">
      <alignment horizontal="right" vertical="center"/>
      <protection locked="0"/>
    </xf>
    <xf numFmtId="0" fontId="22" fillId="7" borderId="0" xfId="0" applyFont="1" applyFill="1" applyAlignment="1">
      <alignment vertical="center"/>
    </xf>
    <xf numFmtId="166" fontId="0" fillId="7" borderId="0" xfId="16" applyNumberFormat="1" applyFont="1" applyFill="1" applyAlignment="1">
      <alignment vertical="center"/>
    </xf>
    <xf numFmtId="0" fontId="45" fillId="7" borderId="0" xfId="15" applyFont="1" applyFill="1" applyAlignment="1">
      <alignment horizontal="center" vertical="center"/>
    </xf>
    <xf numFmtId="0" fontId="1" fillId="7" borderId="0" xfId="9" applyFill="1"/>
    <xf numFmtId="0" fontId="45" fillId="7" borderId="0" xfId="15" applyFont="1" applyFill="1" applyAlignment="1">
      <alignment vertical="center"/>
    </xf>
    <xf numFmtId="0" fontId="34" fillId="0" borderId="0" xfId="10" applyFont="1"/>
    <xf numFmtId="0" fontId="1" fillId="0" borderId="0" xfId="9"/>
    <xf numFmtId="0" fontId="1" fillId="0" borderId="0" xfId="10"/>
    <xf numFmtId="0" fontId="1" fillId="5" borderId="0" xfId="10" applyFill="1"/>
    <xf numFmtId="184" fontId="10" fillId="5" borderId="0" xfId="11" applyNumberFormat="1" applyFont="1" applyFill="1" applyAlignment="1">
      <alignment horizontal="center" vertical="center"/>
    </xf>
    <xf numFmtId="184" fontId="10" fillId="0" borderId="26" xfId="11" applyNumberFormat="1" applyFont="1" applyBorder="1" applyAlignment="1">
      <alignment vertical="top"/>
    </xf>
    <xf numFmtId="184" fontId="10" fillId="0" borderId="0" xfId="11" applyNumberFormat="1" applyFont="1" applyAlignment="1">
      <alignment vertical="top"/>
    </xf>
    <xf numFmtId="184" fontId="10" fillId="7" borderId="0" xfId="11" applyNumberFormat="1" applyFont="1" applyFill="1" applyAlignment="1">
      <alignment vertical="top"/>
    </xf>
    <xf numFmtId="0" fontId="43" fillId="0" borderId="0" xfId="9" applyFont="1" applyAlignment="1">
      <alignment vertical="center"/>
    </xf>
    <xf numFmtId="0" fontId="46" fillId="0" borderId="0" xfId="9" applyFont="1" applyAlignment="1">
      <alignment vertical="center"/>
    </xf>
    <xf numFmtId="0" fontId="29" fillId="0" borderId="0" xfId="9" applyFont="1" applyAlignment="1">
      <alignment vertical="center"/>
    </xf>
    <xf numFmtId="0" fontId="43" fillId="7" borderId="0" xfId="0" applyFont="1" applyFill="1" applyAlignment="1">
      <alignment horizontal="right" vertical="center"/>
    </xf>
    <xf numFmtId="43" fontId="43" fillId="7" borderId="0" xfId="3" applyFont="1" applyFill="1" applyBorder="1" applyAlignment="1">
      <alignment horizontal="right" vertical="center"/>
    </xf>
    <xf numFmtId="181" fontId="43" fillId="7" borderId="0" xfId="3" applyNumberFormat="1" applyFont="1" applyFill="1" applyBorder="1" applyAlignment="1">
      <alignment horizontal="right" vertical="center"/>
    </xf>
    <xf numFmtId="190" fontId="38" fillId="0" borderId="0" xfId="14" applyNumberFormat="1" applyFont="1" applyFill="1" applyBorder="1" applyAlignment="1">
      <alignment vertical="center"/>
    </xf>
    <xf numFmtId="191" fontId="38" fillId="0" borderId="0" xfId="14" applyNumberFormat="1" applyFont="1" applyFill="1" applyBorder="1" applyAlignment="1">
      <alignment vertical="center"/>
    </xf>
    <xf numFmtId="14" fontId="10" fillId="8" borderId="20" xfId="0" applyNumberFormat="1" applyFont="1" applyFill="1" applyBorder="1" applyAlignment="1">
      <alignment horizontal="center" vertical="center"/>
    </xf>
    <xf numFmtId="0" fontId="27" fillId="8" borderId="29" xfId="0" applyFont="1" applyFill="1" applyBorder="1" applyAlignment="1">
      <alignment horizontal="center" vertical="center"/>
    </xf>
    <xf numFmtId="170" fontId="10" fillId="8" borderId="1" xfId="3" applyNumberFormat="1" applyFont="1" applyFill="1" applyBorder="1" applyAlignment="1">
      <alignment horizontal="right" vertical="center"/>
    </xf>
    <xf numFmtId="170" fontId="1" fillId="8" borderId="1" xfId="4" applyNumberFormat="1" applyFont="1" applyFill="1" applyBorder="1" applyAlignment="1">
      <alignment horizontal="right" vertical="center"/>
    </xf>
    <xf numFmtId="170" fontId="1" fillId="9" borderId="1" xfId="4" applyNumberFormat="1" applyFont="1" applyFill="1" applyBorder="1" applyAlignment="1">
      <alignment horizontal="right" vertical="center"/>
    </xf>
    <xf numFmtId="170" fontId="10" fillId="9" borderId="1" xfId="3" applyNumberFormat="1" applyFont="1" applyFill="1" applyBorder="1" applyAlignment="1">
      <alignment horizontal="right" vertical="center"/>
    </xf>
    <xf numFmtId="170" fontId="1" fillId="8" borderId="1" xfId="5" applyNumberFormat="1" applyFont="1" applyFill="1" applyBorder="1" applyAlignment="1">
      <alignment vertical="center"/>
    </xf>
    <xf numFmtId="192" fontId="24" fillId="7" borderId="0" xfId="3" applyNumberFormat="1" applyFont="1" applyFill="1" applyBorder="1" applyAlignment="1">
      <alignment horizontal="justify" vertical="center" wrapText="1"/>
    </xf>
    <xf numFmtId="180" fontId="23" fillId="7" borderId="0" xfId="0" applyNumberFormat="1" applyFont="1" applyFill="1" applyAlignment="1">
      <alignment horizontal="right" vertical="center"/>
    </xf>
    <xf numFmtId="0" fontId="21" fillId="11" borderId="0" xfId="0" applyFont="1" applyFill="1" applyAlignment="1">
      <alignment horizontal="center" vertical="center"/>
    </xf>
    <xf numFmtId="170" fontId="23" fillId="11" borderId="0" xfId="9" applyNumberFormat="1" applyFont="1" applyFill="1" applyAlignment="1">
      <alignment horizontal="right" vertical="center"/>
    </xf>
    <xf numFmtId="181" fontId="23" fillId="11" borderId="0" xfId="3" applyNumberFormat="1" applyFont="1" applyFill="1" applyAlignment="1">
      <alignment vertical="center"/>
    </xf>
    <xf numFmtId="0" fontId="24" fillId="11" borderId="49" xfId="0" applyFont="1" applyFill="1" applyBorder="1" applyAlignment="1">
      <alignment horizontal="center" vertical="center"/>
    </xf>
    <xf numFmtId="0" fontId="24" fillId="7" borderId="49" xfId="0" applyFont="1" applyFill="1" applyBorder="1" applyAlignment="1">
      <alignment horizontal="center" vertical="center"/>
    </xf>
    <xf numFmtId="0" fontId="23" fillId="7" borderId="49" xfId="0" applyFont="1" applyFill="1" applyBorder="1" applyAlignment="1">
      <alignment vertical="center"/>
    </xf>
    <xf numFmtId="172" fontId="1" fillId="7" borderId="49" xfId="16" applyNumberFormat="1" applyFont="1" applyFill="1" applyBorder="1" applyAlignment="1">
      <alignment horizontal="right" vertical="center"/>
    </xf>
    <xf numFmtId="0" fontId="24" fillId="7" borderId="50" xfId="0" applyFont="1" applyFill="1" applyBorder="1" applyAlignment="1">
      <alignment vertical="center"/>
    </xf>
    <xf numFmtId="181" fontId="24" fillId="11" borderId="50" xfId="3" applyNumberFormat="1" applyFont="1" applyFill="1" applyBorder="1" applyAlignment="1">
      <alignment vertical="center"/>
    </xf>
    <xf numFmtId="181" fontId="24" fillId="7" borderId="50" xfId="3" applyNumberFormat="1" applyFont="1" applyFill="1" applyBorder="1" applyAlignment="1">
      <alignment vertical="center"/>
    </xf>
    <xf numFmtId="172" fontId="10" fillId="7" borderId="50" xfId="16" applyNumberFormat="1" applyFont="1" applyFill="1" applyBorder="1" applyAlignment="1">
      <alignment horizontal="right" vertical="center"/>
    </xf>
    <xf numFmtId="0" fontId="21" fillId="10" borderId="49" xfId="0" applyFont="1" applyFill="1" applyBorder="1" applyAlignment="1">
      <alignment horizontal="center" vertical="center"/>
    </xf>
    <xf numFmtId="0" fontId="21" fillId="10" borderId="50" xfId="9" applyFont="1" applyFill="1" applyBorder="1" applyAlignment="1">
      <alignment horizontal="justify" vertical="center" wrapText="1"/>
    </xf>
    <xf numFmtId="0" fontId="21" fillId="10" borderId="50" xfId="9" applyFont="1" applyFill="1" applyBorder="1" applyAlignment="1">
      <alignment horizontal="center" vertical="center" wrapText="1"/>
    </xf>
    <xf numFmtId="0" fontId="21" fillId="10" borderId="51" xfId="9" applyFont="1" applyFill="1" applyBorder="1" applyAlignment="1">
      <alignment horizontal="center" vertical="center" wrapText="1"/>
    </xf>
    <xf numFmtId="0" fontId="10" fillId="7" borderId="52" xfId="9" applyFont="1" applyFill="1" applyBorder="1" applyAlignment="1">
      <alignment vertical="center"/>
    </xf>
    <xf numFmtId="192" fontId="24" fillId="11" borderId="0" xfId="3" applyNumberFormat="1" applyFont="1" applyFill="1" applyBorder="1" applyAlignment="1">
      <alignment horizontal="justify" vertical="center" wrapText="1"/>
    </xf>
    <xf numFmtId="0" fontId="23" fillId="11" borderId="0" xfId="0" applyFont="1" applyFill="1" applyAlignment="1">
      <alignment horizontal="center" vertical="center"/>
    </xf>
    <xf numFmtId="166" fontId="24" fillId="11" borderId="0" xfId="16" applyNumberFormat="1" applyFont="1" applyFill="1" applyAlignment="1">
      <alignment horizontal="right" vertical="center"/>
    </xf>
    <xf numFmtId="0" fontId="24" fillId="11" borderId="0" xfId="0" applyFont="1" applyFill="1" applyAlignment="1">
      <alignment horizontal="center" vertical="center"/>
    </xf>
    <xf numFmtId="180" fontId="24" fillId="11" borderId="0" xfId="0" applyNumberFormat="1" applyFont="1" applyFill="1" applyAlignment="1">
      <alignment horizontal="right" vertical="center"/>
    </xf>
    <xf numFmtId="0" fontId="24" fillId="7" borderId="50" xfId="0" applyFont="1" applyFill="1" applyBorder="1" applyAlignment="1">
      <alignment horizontal="center" vertical="center"/>
    </xf>
    <xf numFmtId="180" fontId="24" fillId="11" borderId="50" xfId="0" applyNumberFormat="1" applyFont="1" applyFill="1" applyBorder="1" applyAlignment="1">
      <alignment horizontal="right" vertical="center"/>
    </xf>
    <xf numFmtId="180" fontId="24" fillId="7" borderId="50" xfId="0" applyNumberFormat="1" applyFont="1" applyFill="1" applyBorder="1" applyAlignment="1">
      <alignment horizontal="right" vertical="center"/>
    </xf>
    <xf numFmtId="180" fontId="24" fillId="7" borderId="49" xfId="0" applyNumberFormat="1" applyFont="1" applyFill="1" applyBorder="1" applyAlignment="1">
      <alignment horizontal="right" vertical="center"/>
    </xf>
    <xf numFmtId="180" fontId="23" fillId="7" borderId="49" xfId="0" applyNumberFormat="1" applyFont="1" applyFill="1" applyBorder="1" applyAlignment="1">
      <alignment horizontal="right" vertical="center"/>
    </xf>
    <xf numFmtId="180" fontId="24" fillId="11" borderId="49" xfId="0" applyNumberFormat="1" applyFont="1" applyFill="1" applyBorder="1" applyAlignment="1">
      <alignment horizontal="right" vertical="center"/>
    </xf>
    <xf numFmtId="0" fontId="23" fillId="7" borderId="49" xfId="0" applyFont="1" applyFill="1" applyBorder="1" applyAlignment="1">
      <alignment horizontal="center" vertical="center"/>
    </xf>
    <xf numFmtId="0" fontId="24" fillId="11" borderId="50" xfId="0" applyFont="1" applyFill="1" applyBorder="1" applyAlignment="1">
      <alignment horizontal="center" vertical="center"/>
    </xf>
    <xf numFmtId="0" fontId="23" fillId="0" borderId="49" xfId="12" applyFont="1" applyBorder="1" applyAlignment="1">
      <alignment vertical="center"/>
    </xf>
    <xf numFmtId="0" fontId="21" fillId="10" borderId="50" xfId="0" applyFont="1" applyFill="1" applyBorder="1" applyAlignment="1">
      <alignment horizontal="center" vertical="center"/>
    </xf>
    <xf numFmtId="0" fontId="1" fillId="11" borderId="0" xfId="0" applyFont="1" applyFill="1" applyAlignment="1">
      <alignment vertical="center"/>
    </xf>
    <xf numFmtId="175" fontId="23" fillId="11" borderId="0" xfId="0" applyNumberFormat="1" applyFont="1" applyFill="1" applyAlignment="1">
      <alignment vertical="center"/>
    </xf>
    <xf numFmtId="166" fontId="23" fillId="11" borderId="0" xfId="16" applyNumberFormat="1" applyFont="1" applyFill="1" applyBorder="1" applyAlignment="1">
      <alignment vertical="center"/>
    </xf>
    <xf numFmtId="0" fontId="1" fillId="0" borderId="49" xfId="12" applyFont="1" applyBorder="1" applyAlignment="1">
      <alignment vertical="center"/>
    </xf>
    <xf numFmtId="0" fontId="1" fillId="7" borderId="49" xfId="12" applyFont="1" applyFill="1" applyBorder="1" applyAlignment="1">
      <alignment vertical="center"/>
    </xf>
    <xf numFmtId="0" fontId="23" fillId="7" borderId="52" xfId="12" applyFont="1" applyFill="1" applyBorder="1" applyAlignment="1">
      <alignment vertical="center"/>
    </xf>
    <xf numFmtId="17" fontId="21" fillId="10" borderId="50" xfId="0" applyNumberFormat="1" applyFont="1" applyFill="1" applyBorder="1" applyAlignment="1">
      <alignment horizontal="center" vertical="center"/>
    </xf>
    <xf numFmtId="17" fontId="24" fillId="7" borderId="50" xfId="0" applyNumberFormat="1" applyFont="1" applyFill="1" applyBorder="1" applyAlignment="1">
      <alignment vertical="center"/>
    </xf>
    <xf numFmtId="0" fontId="23" fillId="7" borderId="50" xfId="12" applyFont="1" applyFill="1" applyBorder="1" applyAlignment="1">
      <alignment vertical="center"/>
    </xf>
    <xf numFmtId="0" fontId="23" fillId="7" borderId="50" xfId="0" applyFont="1" applyFill="1" applyBorder="1" applyAlignment="1">
      <alignment vertical="center"/>
    </xf>
    <xf numFmtId="0" fontId="1" fillId="7" borderId="49" xfId="0" applyFont="1" applyFill="1" applyBorder="1" applyAlignment="1">
      <alignment horizontal="left" vertical="center"/>
    </xf>
    <xf numFmtId="175" fontId="23" fillId="11" borderId="49" xfId="0" applyNumberFormat="1" applyFont="1" applyFill="1" applyBorder="1" applyAlignment="1">
      <alignment vertical="center"/>
    </xf>
    <xf numFmtId="175" fontId="23" fillId="7" borderId="49" xfId="0" applyNumberFormat="1" applyFont="1" applyFill="1" applyBorder="1" applyAlignment="1">
      <alignment vertical="center"/>
    </xf>
    <xf numFmtId="166" fontId="23" fillId="11" borderId="49" xfId="16" applyNumberFormat="1" applyFont="1" applyFill="1" applyBorder="1" applyAlignment="1">
      <alignment vertical="center"/>
    </xf>
    <xf numFmtId="166" fontId="23" fillId="7" borderId="49" xfId="16" applyNumberFormat="1" applyFont="1" applyFill="1" applyBorder="1" applyAlignment="1">
      <alignment vertical="center"/>
    </xf>
    <xf numFmtId="0" fontId="24" fillId="7" borderId="50" xfId="0" applyFont="1" applyFill="1" applyBorder="1" applyAlignment="1">
      <alignment horizontal="left" vertical="center"/>
    </xf>
    <xf numFmtId="175" fontId="24" fillId="11" borderId="50" xfId="0" applyNumberFormat="1" applyFont="1" applyFill="1" applyBorder="1" applyAlignment="1">
      <alignment vertical="center"/>
    </xf>
    <xf numFmtId="175" fontId="24" fillId="7" borderId="50" xfId="0" applyNumberFormat="1" applyFont="1" applyFill="1" applyBorder="1" applyAlignment="1">
      <alignment vertical="center"/>
    </xf>
    <xf numFmtId="166" fontId="24" fillId="11" borderId="50" xfId="16" applyNumberFormat="1" applyFont="1" applyFill="1" applyBorder="1" applyAlignment="1">
      <alignment vertical="center"/>
    </xf>
    <xf numFmtId="166" fontId="24" fillId="7" borderId="50" xfId="16" applyNumberFormat="1" applyFont="1" applyFill="1" applyBorder="1" applyAlignment="1">
      <alignment vertical="center"/>
    </xf>
    <xf numFmtId="177" fontId="23" fillId="11" borderId="0" xfId="0" applyNumberFormat="1" applyFont="1" applyFill="1" applyAlignment="1">
      <alignment vertical="center"/>
    </xf>
    <xf numFmtId="177" fontId="23" fillId="11" borderId="49" xfId="0" applyNumberFormat="1" applyFont="1" applyFill="1" applyBorder="1" applyAlignment="1">
      <alignment vertical="center"/>
    </xf>
    <xf numFmtId="177" fontId="24" fillId="11" borderId="50" xfId="0" applyNumberFormat="1" applyFont="1" applyFill="1" applyBorder="1" applyAlignment="1">
      <alignment vertical="center"/>
    </xf>
    <xf numFmtId="177" fontId="23" fillId="7" borderId="0" xfId="0" applyNumberFormat="1" applyFont="1" applyFill="1" applyAlignment="1">
      <alignment vertical="center"/>
    </xf>
    <xf numFmtId="177" fontId="23" fillId="7" borderId="49" xfId="0" applyNumberFormat="1" applyFont="1" applyFill="1" applyBorder="1" applyAlignment="1">
      <alignment vertical="center"/>
    </xf>
    <xf numFmtId="177" fontId="24" fillId="7" borderId="50" xfId="0" applyNumberFormat="1" applyFont="1" applyFill="1" applyBorder="1" applyAlignment="1">
      <alignment vertical="center"/>
    </xf>
    <xf numFmtId="0" fontId="23" fillId="0" borderId="0" xfId="9" applyFont="1" applyAlignment="1">
      <alignment horizontal="left" vertical="center"/>
    </xf>
    <xf numFmtId="170" fontId="23" fillId="0" borderId="0" xfId="9" applyNumberFormat="1" applyFont="1" applyAlignment="1">
      <alignment vertical="center"/>
    </xf>
    <xf numFmtId="0" fontId="24" fillId="0" borderId="49" xfId="0" applyFont="1" applyBorder="1" applyAlignment="1">
      <alignment vertical="center"/>
    </xf>
    <xf numFmtId="17" fontId="24" fillId="7" borderId="50" xfId="0" applyNumberFormat="1" applyFont="1" applyFill="1" applyBorder="1" applyAlignment="1">
      <alignment horizontal="center" vertical="center"/>
    </xf>
    <xf numFmtId="0" fontId="24" fillId="7" borderId="50" xfId="9" applyFont="1" applyFill="1" applyBorder="1" applyAlignment="1">
      <alignment horizontal="left" vertical="center"/>
    </xf>
    <xf numFmtId="170" fontId="24" fillId="11" borderId="50" xfId="9" applyNumberFormat="1" applyFont="1" applyFill="1" applyBorder="1" applyAlignment="1">
      <alignment horizontal="right" vertical="center"/>
    </xf>
    <xf numFmtId="170" fontId="24" fillId="7" borderId="50" xfId="9" applyNumberFormat="1" applyFont="1" applyFill="1" applyBorder="1" applyAlignment="1">
      <alignment horizontal="right" vertical="center"/>
    </xf>
    <xf numFmtId="175" fontId="1" fillId="11" borderId="0" xfId="0" applyNumberFormat="1" applyFont="1" applyFill="1" applyAlignment="1">
      <alignment vertical="center"/>
    </xf>
    <xf numFmtId="172" fontId="21" fillId="7" borderId="55" xfId="16" applyNumberFormat="1" applyFont="1" applyFill="1" applyBorder="1" applyAlignment="1">
      <alignment horizontal="right" vertical="center"/>
    </xf>
    <xf numFmtId="0" fontId="10" fillId="7" borderId="49" xfId="0" applyFont="1" applyFill="1" applyBorder="1" applyAlignment="1">
      <alignment horizontal="left" vertical="center"/>
    </xf>
    <xf numFmtId="170" fontId="10" fillId="11" borderId="49" xfId="0" applyNumberFormat="1" applyFont="1" applyFill="1" applyBorder="1" applyAlignment="1">
      <alignment vertical="center"/>
    </xf>
    <xf numFmtId="170" fontId="10" fillId="0" borderId="49" xfId="0" applyNumberFormat="1" applyFont="1" applyBorder="1" applyAlignment="1">
      <alignment vertical="center"/>
    </xf>
    <xf numFmtId="172" fontId="10" fillId="7" borderId="49" xfId="16" applyNumberFormat="1" applyFont="1" applyFill="1" applyBorder="1" applyAlignment="1">
      <alignment horizontal="right" vertical="center"/>
    </xf>
    <xf numFmtId="175" fontId="24" fillId="11" borderId="49" xfId="0" applyNumberFormat="1" applyFont="1" applyFill="1" applyBorder="1" applyAlignment="1">
      <alignment vertical="center"/>
    </xf>
    <xf numFmtId="175" fontId="24" fillId="0" borderId="49" xfId="0" applyNumberFormat="1" applyFont="1" applyBorder="1" applyAlignment="1">
      <alignment vertical="center"/>
    </xf>
    <xf numFmtId="172" fontId="24" fillId="0" borderId="49" xfId="16" applyNumberFormat="1" applyFont="1" applyFill="1" applyBorder="1" applyAlignment="1">
      <alignment horizontal="right" vertical="center"/>
    </xf>
    <xf numFmtId="172" fontId="24" fillId="0" borderId="56" xfId="16" applyNumberFormat="1" applyFont="1" applyFill="1" applyBorder="1" applyAlignment="1">
      <alignment horizontal="right" vertical="center"/>
    </xf>
    <xf numFmtId="175" fontId="1" fillId="11" borderId="49" xfId="0" applyNumberFormat="1" applyFont="1" applyFill="1" applyBorder="1" applyAlignment="1">
      <alignment vertical="center"/>
    </xf>
    <xf numFmtId="175" fontId="1" fillId="0" borderId="49" xfId="0" applyNumberFormat="1" applyFont="1" applyBorder="1" applyAlignment="1">
      <alignment vertical="center"/>
    </xf>
    <xf numFmtId="175" fontId="10" fillId="11" borderId="49" xfId="0" applyNumberFormat="1" applyFont="1" applyFill="1" applyBorder="1" applyAlignment="1">
      <alignment vertical="center"/>
    </xf>
    <xf numFmtId="175" fontId="10" fillId="0" borderId="49" xfId="0" applyNumberFormat="1" applyFont="1" applyBorder="1" applyAlignment="1">
      <alignment vertical="center"/>
    </xf>
    <xf numFmtId="0" fontId="1" fillId="7" borderId="49" xfId="0" applyFont="1" applyFill="1" applyBorder="1" applyAlignment="1">
      <alignment horizontal="left" vertical="center" wrapText="1"/>
    </xf>
    <xf numFmtId="0" fontId="1" fillId="0" borderId="49" xfId="0" applyFont="1" applyBorder="1" applyAlignment="1">
      <alignment horizontal="left" vertical="center" wrapText="1"/>
    </xf>
    <xf numFmtId="0" fontId="24" fillId="0" borderId="50" xfId="0" applyFont="1" applyBorder="1" applyAlignment="1">
      <alignment horizontal="left" vertical="center"/>
    </xf>
    <xf numFmtId="183" fontId="24" fillId="11" borderId="50" xfId="0" applyNumberFormat="1" applyFont="1" applyFill="1" applyBorder="1" applyAlignment="1">
      <alignment vertical="center"/>
    </xf>
    <xf numFmtId="183" fontId="24" fillId="0" borderId="50" xfId="0" applyNumberFormat="1" applyFont="1" applyBorder="1" applyAlignment="1">
      <alignment vertical="center"/>
    </xf>
    <xf numFmtId="172" fontId="24" fillId="0" borderId="57" xfId="16" applyNumberFormat="1" applyFont="1" applyFill="1" applyBorder="1" applyAlignment="1">
      <alignment horizontal="right" vertical="center"/>
    </xf>
    <xf numFmtId="172" fontId="24" fillId="0" borderId="50" xfId="16" applyNumberFormat="1" applyFont="1" applyFill="1" applyBorder="1" applyAlignment="1">
      <alignment horizontal="right" vertical="center"/>
    </xf>
    <xf numFmtId="0" fontId="1" fillId="7" borderId="50" xfId="0" applyFont="1" applyFill="1" applyBorder="1" applyAlignment="1">
      <alignment horizontal="left" vertical="center"/>
    </xf>
    <xf numFmtId="175" fontId="10" fillId="11" borderId="50" xfId="0" applyNumberFormat="1" applyFont="1" applyFill="1" applyBorder="1" applyAlignment="1">
      <alignment vertical="center"/>
    </xf>
    <xf numFmtId="175" fontId="10" fillId="0" borderId="50" xfId="0" applyNumberFormat="1" applyFont="1" applyBorder="1" applyAlignment="1">
      <alignment vertical="center"/>
    </xf>
    <xf numFmtId="175" fontId="10" fillId="7" borderId="49" xfId="0" applyNumberFormat="1" applyFont="1" applyFill="1" applyBorder="1" applyAlignment="1">
      <alignment vertical="center"/>
    </xf>
    <xf numFmtId="170" fontId="10" fillId="7" borderId="49" xfId="0" applyNumberFormat="1" applyFont="1" applyFill="1" applyBorder="1" applyAlignment="1">
      <alignment vertical="center"/>
    </xf>
    <xf numFmtId="0" fontId="7" fillId="0" borderId="49" xfId="0" applyFont="1" applyBorder="1" applyAlignment="1">
      <alignment vertical="center"/>
    </xf>
    <xf numFmtId="38" fontId="7" fillId="0" borderId="49" xfId="0" applyNumberFormat="1" applyFont="1" applyBorder="1" applyAlignment="1">
      <alignment vertical="center"/>
    </xf>
    <xf numFmtId="17" fontId="21" fillId="10" borderId="49" xfId="0" applyNumberFormat="1" applyFont="1" applyFill="1" applyBorder="1" applyAlignment="1">
      <alignment horizontal="center" vertical="center"/>
    </xf>
    <xf numFmtId="17" fontId="24" fillId="0" borderId="49" xfId="0" applyNumberFormat="1" applyFont="1" applyBorder="1" applyAlignment="1">
      <alignment horizontal="center" vertical="center"/>
    </xf>
    <xf numFmtId="0" fontId="24" fillId="0" borderId="49" xfId="0" applyFont="1" applyBorder="1" applyAlignment="1">
      <alignment horizontal="center" vertical="center"/>
    </xf>
    <xf numFmtId="0" fontId="10" fillId="0" borderId="50" xfId="0" applyFont="1" applyBorder="1" applyAlignment="1">
      <alignment horizontal="center" vertical="center"/>
    </xf>
    <xf numFmtId="1" fontId="1" fillId="0" borderId="49" xfId="0" applyNumberFormat="1" applyFont="1" applyBorder="1" applyAlignment="1">
      <alignment vertical="center"/>
    </xf>
    <xf numFmtId="175" fontId="1" fillId="11" borderId="0" xfId="0" applyNumberFormat="1" applyFont="1" applyFill="1" applyAlignment="1">
      <alignment horizontal="right" vertical="center"/>
    </xf>
    <xf numFmtId="17" fontId="21" fillId="10" borderId="50" xfId="10" applyNumberFormat="1" applyFont="1" applyFill="1" applyBorder="1" applyAlignment="1">
      <alignment horizontal="center" vertical="center"/>
    </xf>
    <xf numFmtId="17" fontId="10" fillId="7" borderId="50" xfId="10" applyNumberFormat="1" applyFont="1" applyFill="1" applyBorder="1" applyAlignment="1">
      <alignment horizontal="center" vertical="center"/>
    </xf>
    <xf numFmtId="0" fontId="10" fillId="7" borderId="50" xfId="10" applyFont="1" applyFill="1" applyBorder="1" applyAlignment="1">
      <alignment horizontal="center" vertical="center"/>
    </xf>
    <xf numFmtId="0" fontId="1" fillId="7" borderId="50" xfId="10" applyFill="1" applyBorder="1" applyAlignment="1">
      <alignment vertical="center"/>
    </xf>
    <xf numFmtId="0" fontId="10" fillId="0" borderId="50" xfId="10" applyFont="1" applyBorder="1" applyAlignment="1">
      <alignment vertical="center"/>
    </xf>
    <xf numFmtId="0" fontId="10" fillId="7" borderId="50" xfId="10" applyFont="1" applyFill="1" applyBorder="1" applyAlignment="1">
      <alignment vertical="center"/>
    </xf>
    <xf numFmtId="0" fontId="21" fillId="10" borderId="50" xfId="10" applyFont="1" applyFill="1" applyBorder="1" applyAlignment="1">
      <alignment vertical="center"/>
    </xf>
    <xf numFmtId="175" fontId="22" fillId="10" borderId="50" xfId="0" applyNumberFormat="1" applyFont="1" applyFill="1" applyBorder="1" applyAlignment="1">
      <alignment vertical="center"/>
    </xf>
    <xf numFmtId="177" fontId="22" fillId="10" borderId="50" xfId="0" applyNumberFormat="1" applyFont="1" applyFill="1" applyBorder="1" applyAlignment="1">
      <alignment vertical="center"/>
    </xf>
    <xf numFmtId="0" fontId="10" fillId="7" borderId="49" xfId="10" applyFont="1" applyFill="1" applyBorder="1" applyAlignment="1">
      <alignment vertical="center"/>
    </xf>
    <xf numFmtId="175" fontId="10" fillId="11" borderId="49" xfId="0" applyNumberFormat="1" applyFont="1" applyFill="1" applyBorder="1" applyAlignment="1">
      <alignment horizontal="right" vertical="center"/>
    </xf>
    <xf numFmtId="175" fontId="10" fillId="0" borderId="49" xfId="0" applyNumberFormat="1" applyFont="1" applyBorder="1" applyAlignment="1">
      <alignment horizontal="right" vertical="center"/>
    </xf>
    <xf numFmtId="0" fontId="1" fillId="7" borderId="49" xfId="10" applyFill="1" applyBorder="1" applyAlignment="1">
      <alignment vertical="center"/>
    </xf>
    <xf numFmtId="175" fontId="1" fillId="11" borderId="49" xfId="0" applyNumberFormat="1" applyFont="1" applyFill="1" applyBorder="1" applyAlignment="1">
      <alignment horizontal="right" vertical="center"/>
    </xf>
    <xf numFmtId="175" fontId="1" fillId="0" borderId="49" xfId="0" applyNumberFormat="1" applyFont="1" applyBorder="1" applyAlignment="1">
      <alignment horizontal="right" vertical="center"/>
    </xf>
    <xf numFmtId="175" fontId="10" fillId="0" borderId="50" xfId="0" applyNumberFormat="1" applyFont="1" applyBorder="1" applyAlignment="1">
      <alignment horizontal="right" vertical="center"/>
    </xf>
    <xf numFmtId="0" fontId="31" fillId="7" borderId="50" xfId="10" applyFont="1" applyFill="1" applyBorder="1" applyAlignment="1">
      <alignment vertical="center"/>
    </xf>
    <xf numFmtId="175" fontId="1" fillId="0" borderId="50" xfId="0" applyNumberFormat="1" applyFont="1" applyBorder="1" applyAlignment="1">
      <alignment horizontal="right" vertical="center"/>
    </xf>
    <xf numFmtId="172" fontId="1" fillId="7" borderId="50" xfId="16" applyNumberFormat="1" applyFont="1" applyFill="1" applyBorder="1" applyAlignment="1">
      <alignment horizontal="right" vertical="center"/>
    </xf>
    <xf numFmtId="0" fontId="1" fillId="0" borderId="50" xfId="10" applyBorder="1" applyAlignment="1">
      <alignment vertical="center"/>
    </xf>
    <xf numFmtId="175" fontId="21" fillId="0" borderId="50" xfId="0" applyNumberFormat="1" applyFont="1" applyBorder="1" applyAlignment="1">
      <alignment horizontal="right" vertical="center"/>
    </xf>
    <xf numFmtId="172" fontId="21" fillId="0" borderId="50" xfId="16" applyNumberFormat="1" applyFont="1" applyFill="1" applyBorder="1" applyAlignment="1">
      <alignment horizontal="right" vertical="center"/>
    </xf>
    <xf numFmtId="0" fontId="21" fillId="10" borderId="49" xfId="10" applyFont="1" applyFill="1" applyBorder="1" applyAlignment="1">
      <alignment vertical="center"/>
    </xf>
    <xf numFmtId="175" fontId="22" fillId="10" borderId="49" xfId="0" applyNumberFormat="1" applyFont="1" applyFill="1" applyBorder="1" applyAlignment="1">
      <alignment vertical="center"/>
    </xf>
    <xf numFmtId="177" fontId="22" fillId="10" borderId="49" xfId="0" applyNumberFormat="1" applyFont="1" applyFill="1" applyBorder="1" applyAlignment="1">
      <alignment vertical="center"/>
    </xf>
    <xf numFmtId="0" fontId="24" fillId="0" borderId="49" xfId="10" applyFont="1" applyBorder="1" applyAlignment="1">
      <alignment vertical="center"/>
    </xf>
    <xf numFmtId="175" fontId="1" fillId="7" borderId="50" xfId="0" applyNumberFormat="1" applyFont="1" applyFill="1" applyBorder="1" applyAlignment="1">
      <alignment horizontal="right" vertical="center"/>
    </xf>
    <xf numFmtId="177" fontId="1" fillId="7" borderId="50" xfId="0" applyNumberFormat="1" applyFont="1" applyFill="1" applyBorder="1" applyAlignment="1">
      <alignment horizontal="right" vertical="center"/>
    </xf>
    <xf numFmtId="175" fontId="1" fillId="11" borderId="50" xfId="0" applyNumberFormat="1" applyFont="1" applyFill="1" applyBorder="1" applyAlignment="1">
      <alignment horizontal="right" vertical="center"/>
    </xf>
    <xf numFmtId="175" fontId="10" fillId="11" borderId="50" xfId="0" applyNumberFormat="1" applyFont="1" applyFill="1" applyBorder="1" applyAlignment="1">
      <alignment horizontal="right" vertical="center"/>
    </xf>
    <xf numFmtId="175" fontId="10" fillId="11" borderId="0" xfId="0" applyNumberFormat="1" applyFont="1" applyFill="1" applyAlignment="1">
      <alignment horizontal="right" vertical="center"/>
    </xf>
    <xf numFmtId="17" fontId="10" fillId="0" borderId="50" xfId="10" applyNumberFormat="1" applyFont="1" applyBorder="1" applyAlignment="1">
      <alignment horizontal="center" vertical="center"/>
    </xf>
    <xf numFmtId="0" fontId="21" fillId="10" borderId="54" xfId="10" applyFont="1" applyFill="1" applyBorder="1" applyAlignment="1">
      <alignment vertical="center"/>
    </xf>
    <xf numFmtId="175" fontId="22" fillId="10" borderId="50" xfId="0" applyNumberFormat="1" applyFont="1" applyFill="1" applyBorder="1" applyAlignment="1">
      <alignment horizontal="right" vertical="center"/>
    </xf>
    <xf numFmtId="177" fontId="22" fillId="10" borderId="51" xfId="0" applyNumberFormat="1" applyFont="1" applyFill="1" applyBorder="1" applyAlignment="1">
      <alignment horizontal="right" vertical="center"/>
    </xf>
    <xf numFmtId="0" fontId="10" fillId="7" borderId="49" xfId="0" applyFont="1" applyFill="1" applyBorder="1" applyAlignment="1">
      <alignment horizontal="center" vertical="center"/>
    </xf>
    <xf numFmtId="17" fontId="10" fillId="7" borderId="49" xfId="0" applyNumberFormat="1" applyFont="1" applyFill="1" applyBorder="1" applyAlignment="1">
      <alignment horizontal="center" vertical="center"/>
    </xf>
    <xf numFmtId="0" fontId="10" fillId="7" borderId="50" xfId="0" applyFont="1" applyFill="1" applyBorder="1" applyAlignment="1">
      <alignment horizontal="center" vertical="center"/>
    </xf>
    <xf numFmtId="0" fontId="0" fillId="7" borderId="49" xfId="0" applyFill="1" applyBorder="1" applyAlignment="1">
      <alignment vertical="center"/>
    </xf>
    <xf numFmtId="0" fontId="10" fillId="7" borderId="50" xfId="0" applyFont="1" applyFill="1" applyBorder="1" applyAlignment="1">
      <alignment vertical="center"/>
    </xf>
    <xf numFmtId="175" fontId="10" fillId="7" borderId="50" xfId="0" applyNumberFormat="1" applyFont="1" applyFill="1" applyBorder="1" applyAlignment="1">
      <alignment vertical="center"/>
    </xf>
    <xf numFmtId="0" fontId="0" fillId="7" borderId="52" xfId="0" applyFill="1" applyBorder="1" applyAlignment="1">
      <alignment vertical="center"/>
    </xf>
    <xf numFmtId="189" fontId="1" fillId="7" borderId="0" xfId="16" applyNumberFormat="1" applyFont="1" applyFill="1" applyBorder="1" applyAlignment="1">
      <alignment horizontal="right" vertical="center"/>
    </xf>
    <xf numFmtId="166" fontId="1" fillId="11" borderId="0" xfId="16" applyNumberFormat="1" applyFont="1" applyFill="1" applyBorder="1" applyAlignment="1">
      <alignment horizontal="right" vertical="center"/>
    </xf>
    <xf numFmtId="0" fontId="0" fillId="7" borderId="59" xfId="0" applyFill="1" applyBorder="1" applyAlignment="1">
      <alignment vertical="center"/>
    </xf>
    <xf numFmtId="0" fontId="10" fillId="7" borderId="50" xfId="0" applyFont="1" applyFill="1" applyBorder="1" applyAlignment="1">
      <alignment horizontal="center" vertical="center" wrapText="1"/>
    </xf>
    <xf numFmtId="0" fontId="21" fillId="10" borderId="53" xfId="0" applyFont="1" applyFill="1" applyBorder="1" applyAlignment="1">
      <alignment horizontal="center" vertical="center"/>
    </xf>
    <xf numFmtId="0" fontId="0" fillId="7" borderId="53" xfId="0" applyFill="1" applyBorder="1" applyAlignment="1">
      <alignment vertical="center"/>
    </xf>
    <xf numFmtId="0" fontId="10" fillId="7" borderId="49" xfId="0" applyFont="1" applyFill="1" applyBorder="1" applyAlignment="1">
      <alignment vertical="center"/>
    </xf>
    <xf numFmtId="166" fontId="10" fillId="11" borderId="50" xfId="16" applyNumberFormat="1" applyFont="1" applyFill="1" applyBorder="1" applyAlignment="1">
      <alignment horizontal="right" vertical="center"/>
    </xf>
    <xf numFmtId="166" fontId="10" fillId="7" borderId="50" xfId="16" applyNumberFormat="1" applyFont="1" applyFill="1" applyBorder="1" applyAlignment="1">
      <alignment horizontal="right" vertical="center"/>
    </xf>
    <xf numFmtId="189" fontId="10" fillId="7" borderId="50" xfId="16" applyNumberFormat="1" applyFont="1" applyFill="1" applyBorder="1" applyAlignment="1">
      <alignment horizontal="right" vertical="center"/>
    </xf>
    <xf numFmtId="177" fontId="1" fillId="7" borderId="0" xfId="0" applyNumberFormat="1" applyFont="1" applyFill="1" applyAlignment="1">
      <alignment vertical="center"/>
    </xf>
    <xf numFmtId="175" fontId="1" fillId="11" borderId="0" xfId="10" applyNumberFormat="1" applyFill="1" applyAlignment="1">
      <alignment vertical="center"/>
    </xf>
    <xf numFmtId="0" fontId="24" fillId="0" borderId="50" xfId="10" applyFont="1" applyBorder="1" applyAlignment="1">
      <alignment horizontal="center" vertical="center"/>
    </xf>
    <xf numFmtId="0" fontId="24" fillId="0" borderId="50" xfId="10" applyFont="1" applyBorder="1" applyAlignment="1">
      <alignment horizontal="center" vertical="center" wrapText="1"/>
    </xf>
    <xf numFmtId="175" fontId="1" fillId="11" borderId="49" xfId="10" applyNumberFormat="1" applyFill="1" applyBorder="1" applyAlignment="1">
      <alignment vertical="center"/>
    </xf>
    <xf numFmtId="175" fontId="1" fillId="7" borderId="49" xfId="10" applyNumberFormat="1" applyFill="1" applyBorder="1" applyAlignment="1">
      <alignment vertical="center"/>
    </xf>
    <xf numFmtId="175" fontId="1" fillId="0" borderId="49" xfId="10" applyNumberFormat="1" applyBorder="1" applyAlignment="1">
      <alignment vertical="center"/>
    </xf>
    <xf numFmtId="175" fontId="23" fillId="11" borderId="50" xfId="10" applyNumberFormat="1" applyFont="1" applyFill="1" applyBorder="1" applyAlignment="1">
      <alignment vertical="center"/>
    </xf>
    <xf numFmtId="175" fontId="23" fillId="0" borderId="50" xfId="10" applyNumberFormat="1" applyFont="1" applyBorder="1" applyAlignment="1">
      <alignment vertical="center"/>
    </xf>
    <xf numFmtId="175" fontId="23" fillId="7" borderId="50" xfId="10" applyNumberFormat="1" applyFont="1" applyFill="1" applyBorder="1" applyAlignment="1">
      <alignment vertical="center"/>
    </xf>
    <xf numFmtId="0" fontId="24" fillId="7" borderId="50" xfId="10" applyFont="1" applyFill="1" applyBorder="1" applyAlignment="1">
      <alignment vertical="center"/>
    </xf>
    <xf numFmtId="175" fontId="24" fillId="11" borderId="50" xfId="10" applyNumberFormat="1" applyFont="1" applyFill="1" applyBorder="1" applyAlignment="1">
      <alignment vertical="center"/>
    </xf>
    <xf numFmtId="175" fontId="24" fillId="7" borderId="50" xfId="10" applyNumberFormat="1" applyFont="1" applyFill="1" applyBorder="1" applyAlignment="1">
      <alignment vertical="center"/>
    </xf>
    <xf numFmtId="0" fontId="16" fillId="7" borderId="0" xfId="0" applyFont="1" applyFill="1" applyAlignment="1">
      <alignment horizontal="right" vertical="center"/>
    </xf>
    <xf numFmtId="0" fontId="31" fillId="7" borderId="49" xfId="10" applyFont="1" applyFill="1" applyBorder="1" applyAlignment="1">
      <alignment vertical="center"/>
    </xf>
    <xf numFmtId="0" fontId="18" fillId="7" borderId="50" xfId="10" applyFont="1" applyFill="1" applyBorder="1" applyAlignment="1">
      <alignment vertical="center"/>
    </xf>
    <xf numFmtId="0" fontId="18" fillId="0" borderId="50" xfId="10" applyFont="1" applyBorder="1" applyAlignment="1">
      <alignment vertical="center"/>
    </xf>
    <xf numFmtId="175" fontId="10" fillId="7" borderId="50" xfId="0" applyNumberFormat="1" applyFont="1" applyFill="1" applyBorder="1" applyAlignment="1">
      <alignment horizontal="right" vertical="center"/>
    </xf>
    <xf numFmtId="0" fontId="1" fillId="0" borderId="52" xfId="0" applyFont="1" applyBorder="1" applyAlignment="1">
      <alignment vertical="center"/>
    </xf>
    <xf numFmtId="175" fontId="21" fillId="10" borderId="50" xfId="0" applyNumberFormat="1" applyFont="1" applyFill="1" applyBorder="1" applyAlignment="1">
      <alignment horizontal="right" vertical="center"/>
    </xf>
    <xf numFmtId="172" fontId="21" fillId="10" borderId="51" xfId="16" applyNumberFormat="1" applyFont="1" applyFill="1" applyBorder="1" applyAlignment="1">
      <alignment horizontal="right" vertical="center"/>
    </xf>
    <xf numFmtId="0" fontId="21" fillId="10" borderId="62" xfId="10" applyFont="1" applyFill="1" applyBorder="1" applyAlignment="1">
      <alignment vertical="center"/>
    </xf>
    <xf numFmtId="175" fontId="1" fillId="11" borderId="0" xfId="10" applyNumberFormat="1" applyFill="1" applyAlignment="1">
      <alignment horizontal="right" vertical="center"/>
    </xf>
    <xf numFmtId="177" fontId="10" fillId="7" borderId="50" xfId="0" applyNumberFormat="1" applyFont="1" applyFill="1" applyBorder="1" applyAlignment="1">
      <alignment horizontal="right" vertical="center"/>
    </xf>
    <xf numFmtId="178" fontId="26" fillId="11" borderId="0" xfId="0" applyNumberFormat="1" applyFont="1" applyFill="1" applyAlignment="1" applyProtection="1">
      <alignment vertical="center"/>
      <protection locked="0"/>
    </xf>
    <xf numFmtId="0" fontId="10" fillId="0" borderId="49" xfId="10" applyFont="1" applyBorder="1" applyAlignment="1">
      <alignment vertical="center"/>
    </xf>
    <xf numFmtId="0" fontId="10" fillId="0" borderId="49" xfId="10" applyFont="1" applyBorder="1" applyAlignment="1">
      <alignment horizontal="center"/>
    </xf>
    <xf numFmtId="0" fontId="10" fillId="0" borderId="50" xfId="10" applyFont="1" applyBorder="1" applyAlignment="1">
      <alignment horizontal="center"/>
    </xf>
    <xf numFmtId="0" fontId="1" fillId="7" borderId="49" xfId="10" applyFill="1" applyBorder="1"/>
    <xf numFmtId="178" fontId="26" fillId="7" borderId="49" xfId="0" applyNumberFormat="1" applyFont="1" applyFill="1" applyBorder="1" applyAlignment="1" applyProtection="1">
      <alignment vertical="center"/>
      <protection locked="0"/>
    </xf>
    <xf numFmtId="178" fontId="21" fillId="10" borderId="50" xfId="0" applyNumberFormat="1" applyFont="1" applyFill="1" applyBorder="1" applyAlignment="1" applyProtection="1">
      <alignment vertical="center"/>
      <protection locked="0"/>
    </xf>
    <xf numFmtId="172" fontId="21" fillId="10" borderId="50" xfId="16" applyNumberFormat="1" applyFont="1" applyFill="1" applyBorder="1" applyAlignment="1">
      <alignment vertical="center"/>
    </xf>
    <xf numFmtId="178" fontId="27" fillId="11" borderId="0" xfId="0" applyNumberFormat="1" applyFont="1" applyFill="1" applyAlignment="1" applyProtection="1">
      <alignment vertical="center"/>
      <protection locked="0"/>
    </xf>
    <xf numFmtId="0" fontId="1" fillId="0" borderId="49" xfId="10" applyBorder="1" applyAlignment="1">
      <alignment vertical="center"/>
    </xf>
    <xf numFmtId="0" fontId="1" fillId="0" borderId="49" xfId="10" applyBorder="1" applyAlignment="1">
      <alignment horizontal="center" vertical="center"/>
    </xf>
    <xf numFmtId="43" fontId="1" fillId="0" borderId="49" xfId="3" applyFont="1" applyFill="1" applyBorder="1" applyAlignment="1">
      <alignment vertical="center"/>
    </xf>
    <xf numFmtId="185" fontId="1" fillId="0" borderId="49" xfId="3" applyNumberFormat="1" applyFont="1" applyFill="1" applyBorder="1" applyAlignment="1">
      <alignment horizontal="right" vertical="center"/>
    </xf>
    <xf numFmtId="171" fontId="1" fillId="0" borderId="49" xfId="16" applyNumberFormat="1" applyFont="1" applyFill="1" applyBorder="1" applyAlignment="1">
      <alignment horizontal="right" vertical="center"/>
    </xf>
    <xf numFmtId="178" fontId="26" fillId="0" borderId="49" xfId="0" applyNumberFormat="1" applyFont="1" applyBorder="1" applyAlignment="1" applyProtection="1">
      <alignment vertical="center"/>
      <protection locked="0"/>
    </xf>
    <xf numFmtId="171" fontId="26" fillId="0" borderId="49" xfId="16" applyNumberFormat="1" applyFont="1" applyFill="1" applyBorder="1" applyAlignment="1" applyProtection="1">
      <alignment horizontal="right" vertical="center"/>
      <protection locked="0"/>
    </xf>
    <xf numFmtId="166" fontId="1" fillId="0" borderId="49" xfId="16" applyNumberFormat="1" applyFont="1" applyFill="1" applyBorder="1" applyAlignment="1">
      <alignment vertical="center"/>
    </xf>
    <xf numFmtId="0" fontId="1" fillId="0" borderId="49" xfId="0" applyFont="1" applyBorder="1" applyAlignment="1">
      <alignment vertical="center"/>
    </xf>
    <xf numFmtId="38" fontId="1" fillId="0" borderId="49" xfId="0" applyNumberFormat="1" applyFont="1" applyBorder="1" applyAlignment="1">
      <alignment vertical="center"/>
    </xf>
    <xf numFmtId="182" fontId="26" fillId="0" borderId="46" xfId="0" applyNumberFormat="1" applyFont="1" applyBorder="1" applyAlignment="1" applyProtection="1">
      <alignment horizontal="right" vertical="center"/>
      <protection locked="0"/>
    </xf>
    <xf numFmtId="182" fontId="26" fillId="0" borderId="0" xfId="0" applyNumberFormat="1" applyFont="1" applyAlignment="1" applyProtection="1">
      <alignment horizontal="right" vertical="center"/>
      <protection locked="0"/>
    </xf>
    <xf numFmtId="182" fontId="26" fillId="0" borderId="49" xfId="0" applyNumberFormat="1" applyFont="1" applyBorder="1" applyAlignment="1" applyProtection="1">
      <alignment horizontal="right" vertical="center"/>
      <protection locked="0"/>
    </xf>
    <xf numFmtId="172" fontId="21" fillId="10" borderId="50" xfId="16" applyNumberFormat="1" applyFont="1" applyFill="1" applyBorder="1" applyAlignment="1">
      <alignment horizontal="right" vertical="center"/>
    </xf>
    <xf numFmtId="170" fontId="1" fillId="11" borderId="0" xfId="14" applyNumberFormat="1" applyFont="1" applyFill="1" applyBorder="1" applyAlignment="1">
      <alignment horizontal="right" vertical="center"/>
    </xf>
    <xf numFmtId="0" fontId="1" fillId="0" borderId="49" xfId="14" applyFont="1" applyFill="1" applyBorder="1" applyAlignment="1">
      <alignment horizontal="left" vertical="center"/>
    </xf>
    <xf numFmtId="0" fontId="21" fillId="10" borderId="50" xfId="14" applyFont="1" applyFill="1" applyBorder="1" applyAlignment="1">
      <alignment horizontal="center" vertical="center"/>
    </xf>
    <xf numFmtId="170" fontId="21" fillId="10" borderId="50" xfId="14" applyNumberFormat="1" applyFont="1" applyFill="1" applyBorder="1" applyAlignment="1">
      <alignment horizontal="right" vertical="center"/>
    </xf>
    <xf numFmtId="170" fontId="21" fillId="10" borderId="54" xfId="14" applyNumberFormat="1" applyFont="1" applyFill="1" applyBorder="1" applyAlignment="1">
      <alignment horizontal="right" vertical="center"/>
    </xf>
    <xf numFmtId="0" fontId="1" fillId="0" borderId="63" xfId="0" applyFont="1" applyBorder="1" applyAlignment="1">
      <alignment vertical="center"/>
    </xf>
    <xf numFmtId="0" fontId="32" fillId="0" borderId="0" xfId="14" applyFont="1" applyFill="1" applyBorder="1" applyAlignment="1">
      <alignment horizontal="center" vertical="center" wrapText="1"/>
    </xf>
    <xf numFmtId="1" fontId="1" fillId="0" borderId="0" xfId="14" applyNumberFormat="1" applyFont="1" applyFill="1" applyBorder="1" applyAlignment="1">
      <alignment horizontal="right" vertical="center"/>
    </xf>
    <xf numFmtId="0" fontId="1" fillId="7" borderId="52" xfId="9" applyFill="1" applyBorder="1" applyAlignment="1">
      <alignment vertical="center"/>
    </xf>
    <xf numFmtId="0" fontId="1" fillId="7" borderId="49" xfId="9" applyFill="1" applyBorder="1" applyAlignment="1">
      <alignment vertical="center"/>
    </xf>
    <xf numFmtId="0" fontId="1" fillId="0" borderId="49" xfId="9" applyBorder="1" applyAlignment="1">
      <alignment vertical="center"/>
    </xf>
    <xf numFmtId="9" fontId="1" fillId="11" borderId="49" xfId="9" applyNumberFormat="1" applyFill="1" applyBorder="1" applyAlignment="1">
      <alignment vertical="center"/>
    </xf>
    <xf numFmtId="9" fontId="1" fillId="7" borderId="58" xfId="9" applyNumberFormat="1" applyFill="1" applyBorder="1" applyAlignment="1">
      <alignment vertical="center"/>
    </xf>
    <xf numFmtId="0" fontId="22" fillId="10" borderId="54" xfId="9" applyFont="1" applyFill="1" applyBorder="1" applyAlignment="1">
      <alignment vertical="center"/>
    </xf>
    <xf numFmtId="14" fontId="21" fillId="10" borderId="50" xfId="9" applyNumberFormat="1" applyFont="1" applyFill="1" applyBorder="1" applyAlignment="1">
      <alignment horizontal="center" vertical="center" wrapText="1"/>
    </xf>
    <xf numFmtId="14" fontId="21" fillId="10" borderId="51" xfId="9" applyNumberFormat="1" applyFont="1" applyFill="1" applyBorder="1" applyAlignment="1">
      <alignment horizontal="center" vertical="center" wrapText="1"/>
    </xf>
    <xf numFmtId="0" fontId="1" fillId="7" borderId="49" xfId="0" applyFont="1" applyFill="1" applyBorder="1" applyAlignment="1">
      <alignment vertical="center"/>
    </xf>
    <xf numFmtId="0" fontId="1" fillId="7" borderId="50" xfId="0" applyFont="1" applyFill="1" applyBorder="1" applyAlignment="1">
      <alignment vertical="center"/>
    </xf>
    <xf numFmtId="0" fontId="1" fillId="7" borderId="52" xfId="0" applyFont="1" applyFill="1" applyBorder="1" applyAlignment="1">
      <alignment vertical="center"/>
    </xf>
    <xf numFmtId="0" fontId="1" fillId="7" borderId="52" xfId="0" applyFont="1" applyFill="1" applyBorder="1" applyAlignment="1">
      <alignment horizontal="center" vertical="center"/>
    </xf>
    <xf numFmtId="0" fontId="25" fillId="10" borderId="64" xfId="0" applyFont="1" applyFill="1" applyBorder="1" applyAlignment="1">
      <alignment horizontal="center" vertical="center"/>
    </xf>
    <xf numFmtId="181" fontId="25" fillId="10" borderId="49" xfId="3" applyNumberFormat="1" applyFont="1" applyFill="1" applyBorder="1" applyAlignment="1">
      <alignment horizontal="right" vertical="center"/>
    </xf>
    <xf numFmtId="0" fontId="43" fillId="7" borderId="64" xfId="0" applyFont="1" applyFill="1" applyBorder="1" applyAlignment="1">
      <alignment horizontal="right" vertical="center"/>
    </xf>
    <xf numFmtId="181" fontId="43" fillId="7" borderId="49" xfId="3" applyNumberFormat="1" applyFont="1" applyFill="1" applyBorder="1" applyAlignment="1">
      <alignment horizontal="right" vertical="center"/>
    </xf>
    <xf numFmtId="181" fontId="43" fillId="7" borderId="58" xfId="3" applyNumberFormat="1" applyFont="1" applyFill="1" applyBorder="1" applyAlignment="1">
      <alignment horizontal="right" vertical="center"/>
    </xf>
    <xf numFmtId="181" fontId="25" fillId="10" borderId="58" xfId="3" applyNumberFormat="1" applyFont="1" applyFill="1" applyBorder="1" applyAlignment="1">
      <alignment horizontal="right" vertical="center"/>
    </xf>
    <xf numFmtId="181" fontId="43" fillId="7" borderId="52" xfId="3" applyNumberFormat="1" applyFont="1" applyFill="1" applyBorder="1" applyAlignment="1">
      <alignment horizontal="right" vertical="center"/>
    </xf>
    <xf numFmtId="0" fontId="17" fillId="11" borderId="64" xfId="0" applyFont="1" applyFill="1" applyBorder="1" applyAlignment="1">
      <alignment vertical="center"/>
    </xf>
    <xf numFmtId="181" fontId="17" fillId="11" borderId="49" xfId="3" applyNumberFormat="1" applyFont="1" applyFill="1" applyBorder="1" applyAlignment="1">
      <alignment horizontal="right" vertical="center"/>
    </xf>
    <xf numFmtId="0" fontId="17" fillId="11" borderId="54" xfId="0" applyFont="1" applyFill="1" applyBorder="1" applyAlignment="1">
      <alignment horizontal="left" vertical="center"/>
    </xf>
    <xf numFmtId="181" fontId="17" fillId="11" borderId="50" xfId="3" applyNumberFormat="1" applyFont="1" applyFill="1" applyBorder="1" applyAlignment="1">
      <alignment horizontal="right" vertical="center"/>
    </xf>
    <xf numFmtId="0" fontId="17" fillId="11" borderId="54" xfId="0" applyFont="1" applyFill="1" applyBorder="1" applyAlignment="1">
      <alignment vertical="center"/>
    </xf>
    <xf numFmtId="43" fontId="43" fillId="7" borderId="49" xfId="3" applyFont="1" applyFill="1" applyBorder="1" applyAlignment="1">
      <alignment horizontal="right" vertical="center"/>
    </xf>
    <xf numFmtId="43" fontId="17" fillId="11" borderId="50" xfId="3" applyFont="1" applyFill="1" applyBorder="1" applyAlignment="1">
      <alignment horizontal="right" vertical="center"/>
    </xf>
    <xf numFmtId="181" fontId="17" fillId="11" borderId="51" xfId="3" applyNumberFormat="1" applyFont="1" applyFill="1" applyBorder="1" applyAlignment="1">
      <alignment horizontal="right" vertical="center"/>
    </xf>
    <xf numFmtId="43" fontId="17" fillId="11" borderId="51" xfId="3" applyFont="1" applyFill="1" applyBorder="1" applyAlignment="1">
      <alignment horizontal="right" vertical="center"/>
    </xf>
    <xf numFmtId="43" fontId="43" fillId="7" borderId="52" xfId="3" applyFont="1" applyFill="1" applyBorder="1" applyAlignment="1">
      <alignment horizontal="right" vertical="center"/>
    </xf>
    <xf numFmtId="43" fontId="43" fillId="7" borderId="58" xfId="3" applyFont="1" applyFill="1" applyBorder="1" applyAlignment="1">
      <alignment horizontal="right" vertical="center"/>
    </xf>
    <xf numFmtId="181" fontId="17" fillId="11" borderId="58" xfId="3" applyNumberFormat="1" applyFont="1" applyFill="1" applyBorder="1" applyAlignment="1">
      <alignment horizontal="right" vertical="center"/>
    </xf>
    <xf numFmtId="170" fontId="23" fillId="11" borderId="49" xfId="9" applyNumberFormat="1" applyFont="1" applyFill="1" applyBorder="1" applyAlignment="1">
      <alignment horizontal="right" vertical="center"/>
    </xf>
    <xf numFmtId="170" fontId="23" fillId="7" borderId="49" xfId="9" applyNumberFormat="1" applyFont="1" applyFill="1" applyBorder="1" applyAlignment="1">
      <alignment horizontal="right" vertical="center"/>
    </xf>
    <xf numFmtId="166" fontId="24" fillId="11" borderId="49" xfId="16" applyNumberFormat="1" applyFont="1" applyFill="1" applyBorder="1" applyAlignment="1">
      <alignment horizontal="right" vertical="center"/>
    </xf>
    <xf numFmtId="166" fontId="23" fillId="7" borderId="49" xfId="16" applyNumberFormat="1" applyFont="1" applyFill="1" applyBorder="1" applyAlignment="1">
      <alignment horizontal="right" vertical="center"/>
    </xf>
    <xf numFmtId="188" fontId="38" fillId="11" borderId="0" xfId="14" applyNumberFormat="1" applyFont="1" applyFill="1" applyBorder="1" applyAlignment="1">
      <alignment vertical="center"/>
    </xf>
    <xf numFmtId="0" fontId="38" fillId="0" borderId="49" xfId="0" applyFont="1" applyBorder="1" applyAlignment="1">
      <alignment vertical="center"/>
    </xf>
    <xf numFmtId="0" fontId="39" fillId="7" borderId="49" xfId="0" applyFont="1" applyFill="1" applyBorder="1" applyAlignment="1">
      <alignment vertical="center"/>
    </xf>
    <xf numFmtId="170" fontId="38" fillId="0" borderId="49" xfId="0" applyNumberFormat="1" applyFont="1" applyBorder="1" applyAlignment="1">
      <alignment vertical="center"/>
    </xf>
    <xf numFmtId="49" fontId="37" fillId="7" borderId="50" xfId="10" applyNumberFormat="1" applyFont="1" applyFill="1" applyBorder="1" applyAlignment="1">
      <alignment horizontal="center" vertical="center" wrapText="1"/>
    </xf>
    <xf numFmtId="49" fontId="40" fillId="10" borderId="50" xfId="10" applyNumberFormat="1" applyFont="1" applyFill="1" applyBorder="1" applyAlignment="1">
      <alignment horizontal="center" vertical="center" wrapText="1"/>
    </xf>
    <xf numFmtId="0" fontId="37" fillId="0" borderId="50" xfId="10" applyFont="1" applyBorder="1" applyAlignment="1">
      <alignment horizontal="center" vertical="center"/>
    </xf>
    <xf numFmtId="49" fontId="37" fillId="0" borderId="50" xfId="10" applyNumberFormat="1" applyFont="1" applyBorder="1" applyAlignment="1">
      <alignment horizontal="center" vertical="center" wrapText="1"/>
    </xf>
    <xf numFmtId="49" fontId="40" fillId="0" borderId="50" xfId="10" applyNumberFormat="1" applyFont="1" applyBorder="1" applyAlignment="1">
      <alignment horizontal="center" vertical="center" wrapText="1"/>
    </xf>
    <xf numFmtId="170" fontId="13" fillId="0" borderId="50" xfId="14" applyNumberFormat="1" applyFont="1" applyFill="1" applyBorder="1" applyAlignment="1">
      <alignment vertical="center"/>
    </xf>
    <xf numFmtId="188" fontId="13" fillId="11" borderId="50" xfId="14" applyNumberFormat="1" applyFont="1" applyFill="1" applyBorder="1" applyAlignment="1">
      <alignment vertical="center"/>
    </xf>
    <xf numFmtId="188" fontId="13" fillId="0" borderId="50" xfId="14" applyNumberFormat="1" applyFont="1" applyFill="1" applyBorder="1" applyAlignment="1">
      <alignment vertical="center"/>
    </xf>
    <xf numFmtId="191" fontId="13" fillId="0" borderId="50" xfId="14" applyNumberFormat="1" applyFont="1" applyFill="1" applyBorder="1" applyAlignment="1">
      <alignment vertical="center"/>
    </xf>
    <xf numFmtId="0" fontId="38" fillId="0" borderId="49" xfId="14" applyFont="1" applyFill="1" applyBorder="1" applyAlignment="1">
      <alignment horizontal="left" vertical="center"/>
    </xf>
    <xf numFmtId="188" fontId="38" fillId="11" borderId="49" xfId="14" applyNumberFormat="1" applyFont="1" applyFill="1" applyBorder="1" applyAlignment="1">
      <alignment vertical="center"/>
    </xf>
    <xf numFmtId="188" fontId="38" fillId="0" borderId="49" xfId="14" applyNumberFormat="1" applyFont="1" applyFill="1" applyBorder="1" applyAlignment="1">
      <alignment vertical="center"/>
    </xf>
    <xf numFmtId="191" fontId="38" fillId="0" borderId="49" xfId="14" applyNumberFormat="1" applyFont="1" applyFill="1" applyBorder="1" applyAlignment="1">
      <alignment vertical="center"/>
    </xf>
    <xf numFmtId="190" fontId="38" fillId="0" borderId="49" xfId="14" applyNumberFormat="1" applyFont="1" applyFill="1" applyBorder="1" applyAlignment="1">
      <alignment vertical="center"/>
    </xf>
    <xf numFmtId="170" fontId="13" fillId="0" borderId="0" xfId="14" applyNumberFormat="1" applyFont="1" applyFill="1" applyBorder="1" applyAlignment="1">
      <alignment vertical="center"/>
    </xf>
    <xf numFmtId="188" fontId="13" fillId="11" borderId="0" xfId="14" applyNumberFormat="1" applyFont="1" applyFill="1" applyBorder="1" applyAlignment="1">
      <alignment vertical="center"/>
    </xf>
    <xf numFmtId="188" fontId="13" fillId="0" borderId="0" xfId="14" applyNumberFormat="1" applyFont="1" applyFill="1" applyBorder="1" applyAlignment="1">
      <alignment vertical="center"/>
    </xf>
    <xf numFmtId="170" fontId="13" fillId="0" borderId="54" xfId="14" applyNumberFormat="1" applyFont="1" applyFill="1" applyBorder="1" applyAlignment="1">
      <alignment vertical="center"/>
    </xf>
    <xf numFmtId="166" fontId="13" fillId="11" borderId="50" xfId="16" applyNumberFormat="1" applyFont="1" applyFill="1" applyBorder="1" applyAlignment="1">
      <alignment vertical="center"/>
    </xf>
    <xf numFmtId="166" fontId="13" fillId="0" borderId="50" xfId="16" applyNumberFormat="1" applyFont="1" applyFill="1" applyBorder="1" applyAlignment="1">
      <alignment vertical="center"/>
    </xf>
    <xf numFmtId="166" fontId="13" fillId="0" borderId="50" xfId="16" applyNumberFormat="1" applyFont="1" applyFill="1" applyBorder="1" applyAlignment="1">
      <alignment horizontal="right" vertical="center"/>
    </xf>
    <xf numFmtId="170" fontId="13" fillId="0" borderId="49" xfId="14" applyNumberFormat="1" applyFont="1" applyFill="1" applyBorder="1" applyAlignment="1">
      <alignment vertical="center"/>
    </xf>
    <xf numFmtId="188" fontId="13" fillId="11" borderId="49" xfId="14" applyNumberFormat="1" applyFont="1" applyFill="1" applyBorder="1" applyAlignment="1">
      <alignment vertical="center"/>
    </xf>
    <xf numFmtId="188" fontId="13" fillId="0" borderId="49" xfId="14" applyNumberFormat="1" applyFont="1" applyFill="1" applyBorder="1" applyAlignment="1">
      <alignment vertical="center"/>
    </xf>
    <xf numFmtId="190" fontId="13" fillId="0" borderId="49" xfId="14" applyNumberFormat="1" applyFont="1" applyFill="1" applyBorder="1" applyAlignment="1">
      <alignment vertical="center"/>
    </xf>
    <xf numFmtId="170" fontId="13" fillId="11" borderId="49" xfId="14" applyNumberFormat="1" applyFont="1" applyFill="1" applyBorder="1" applyAlignment="1">
      <alignment vertical="center"/>
    </xf>
    <xf numFmtId="188" fontId="13" fillId="11" borderId="49" xfId="14" quotePrefix="1" applyNumberFormat="1" applyFont="1" applyFill="1" applyBorder="1" applyAlignment="1">
      <alignment vertical="center"/>
    </xf>
    <xf numFmtId="190" fontId="38" fillId="11" borderId="0" xfId="14" applyNumberFormat="1" applyFont="1" applyFill="1" applyBorder="1" applyAlignment="1">
      <alignment vertical="center"/>
    </xf>
    <xf numFmtId="190" fontId="38" fillId="11" borderId="49" xfId="14" applyNumberFormat="1" applyFont="1" applyFill="1" applyBorder="1" applyAlignment="1">
      <alignment vertical="center"/>
    </xf>
    <xf numFmtId="190" fontId="13" fillId="11" borderId="49" xfId="14" applyNumberFormat="1" applyFont="1" applyFill="1" applyBorder="1" applyAlignment="1">
      <alignment vertical="center"/>
    </xf>
    <xf numFmtId="188" fontId="40" fillId="10" borderId="0" xfId="14" applyNumberFormat="1" applyFont="1" applyFill="1" applyBorder="1" applyAlignment="1">
      <alignment vertical="center"/>
    </xf>
    <xf numFmtId="188" fontId="40" fillId="10" borderId="45" xfId="14" applyNumberFormat="1" applyFont="1" applyFill="1" applyBorder="1" applyAlignment="1">
      <alignment vertical="center"/>
    </xf>
    <xf numFmtId="188" fontId="40" fillId="10" borderId="48" xfId="14" applyNumberFormat="1" applyFont="1" applyFill="1" applyBorder="1" applyAlignment="1">
      <alignment vertical="center"/>
    </xf>
    <xf numFmtId="49" fontId="40" fillId="10" borderId="49" xfId="10" applyNumberFormat="1" applyFont="1" applyFill="1" applyBorder="1" applyAlignment="1">
      <alignment horizontal="center" vertical="center" wrapText="1"/>
    </xf>
    <xf numFmtId="188" fontId="40" fillId="10" borderId="53" xfId="14" applyNumberFormat="1" applyFont="1" applyFill="1" applyBorder="1" applyAlignment="1">
      <alignment vertical="center"/>
    </xf>
    <xf numFmtId="188" fontId="41" fillId="10" borderId="45" xfId="14" applyNumberFormat="1" applyFont="1" applyFill="1" applyBorder="1" applyAlignment="1">
      <alignment vertical="center"/>
    </xf>
    <xf numFmtId="0" fontId="40" fillId="10" borderId="69" xfId="0" applyFont="1" applyFill="1" applyBorder="1" applyAlignment="1">
      <alignment horizontal="center" vertical="center"/>
    </xf>
    <xf numFmtId="188" fontId="41" fillId="10" borderId="71" xfId="14" applyNumberFormat="1" applyFont="1" applyFill="1" applyBorder="1" applyAlignment="1">
      <alignment vertical="center"/>
    </xf>
    <xf numFmtId="188" fontId="41" fillId="10" borderId="50" xfId="14" applyNumberFormat="1" applyFont="1" applyFill="1" applyBorder="1" applyAlignment="1">
      <alignment vertical="center"/>
    </xf>
    <xf numFmtId="170" fontId="40" fillId="10" borderId="45" xfId="14" applyNumberFormat="1" applyFont="1" applyFill="1" applyBorder="1" applyAlignment="1">
      <alignment horizontal="center" vertical="center"/>
    </xf>
    <xf numFmtId="188" fontId="13" fillId="0" borderId="51" xfId="14" applyNumberFormat="1" applyFont="1" applyFill="1" applyBorder="1" applyAlignment="1">
      <alignment vertical="center"/>
    </xf>
    <xf numFmtId="188" fontId="38" fillId="0" borderId="52" xfId="14" applyNumberFormat="1" applyFont="1" applyFill="1" applyBorder="1" applyAlignment="1">
      <alignment vertical="center"/>
    </xf>
    <xf numFmtId="188" fontId="38" fillId="0" borderId="58" xfId="14" applyNumberFormat="1" applyFont="1" applyFill="1" applyBorder="1" applyAlignment="1">
      <alignment vertical="center"/>
    </xf>
    <xf numFmtId="188" fontId="13" fillId="0" borderId="52" xfId="14" applyNumberFormat="1" applyFont="1" applyFill="1" applyBorder="1" applyAlignment="1">
      <alignment vertical="center"/>
    </xf>
    <xf numFmtId="170" fontId="13" fillId="0" borderId="58" xfId="14" applyNumberFormat="1" applyFont="1" applyFill="1" applyBorder="1" applyAlignment="1">
      <alignment vertical="center"/>
    </xf>
    <xf numFmtId="188" fontId="13" fillId="0" borderId="58" xfId="14" applyNumberFormat="1" applyFont="1" applyFill="1" applyBorder="1" applyAlignment="1">
      <alignment vertical="center"/>
    </xf>
    <xf numFmtId="170" fontId="40" fillId="10" borderId="73" xfId="14" applyNumberFormat="1" applyFont="1" applyFill="1" applyBorder="1" applyAlignment="1">
      <alignment horizontal="center" vertical="center"/>
    </xf>
    <xf numFmtId="188" fontId="40" fillId="10" borderId="65" xfId="14" applyNumberFormat="1" applyFont="1" applyFill="1" applyBorder="1" applyAlignment="1">
      <alignment vertical="center"/>
    </xf>
    <xf numFmtId="188" fontId="41" fillId="10" borderId="69" xfId="14" applyNumberFormat="1" applyFont="1" applyFill="1" applyBorder="1" applyAlignment="1">
      <alignment vertical="center"/>
    </xf>
    <xf numFmtId="188" fontId="41" fillId="10" borderId="51" xfId="14" applyNumberFormat="1" applyFont="1" applyFill="1" applyBorder="1" applyAlignment="1">
      <alignment vertical="center"/>
    </xf>
    <xf numFmtId="188" fontId="41" fillId="10" borderId="70" xfId="14" applyNumberFormat="1" applyFont="1" applyFill="1" applyBorder="1" applyAlignment="1">
      <alignment vertical="center"/>
    </xf>
    <xf numFmtId="188" fontId="40" fillId="10" borderId="52" xfId="14" applyNumberFormat="1" applyFont="1" applyFill="1" applyBorder="1" applyAlignment="1">
      <alignment vertical="center"/>
    </xf>
    <xf numFmtId="188" fontId="40" fillId="10" borderId="74" xfId="14" applyNumberFormat="1" applyFont="1" applyFill="1" applyBorder="1" applyAlignment="1">
      <alignment vertical="center"/>
    </xf>
    <xf numFmtId="188" fontId="40" fillId="10" borderId="70" xfId="14" applyNumberFormat="1" applyFont="1" applyFill="1" applyBorder="1" applyAlignment="1">
      <alignment vertical="center"/>
    </xf>
    <xf numFmtId="170" fontId="40" fillId="10" borderId="69" xfId="14" applyNumberFormat="1" applyFont="1" applyFill="1" applyBorder="1" applyAlignment="1">
      <alignment horizontal="center" vertical="center"/>
    </xf>
    <xf numFmtId="170" fontId="40" fillId="10" borderId="70" xfId="14" applyNumberFormat="1" applyFont="1" applyFill="1" applyBorder="1" applyAlignment="1">
      <alignment horizontal="center" vertical="center"/>
    </xf>
    <xf numFmtId="188" fontId="41" fillId="10" borderId="76" xfId="14" applyNumberFormat="1" applyFont="1" applyFill="1" applyBorder="1" applyAlignment="1">
      <alignment vertical="center"/>
    </xf>
    <xf numFmtId="188" fontId="41" fillId="10" borderId="75" xfId="14" applyNumberFormat="1" applyFont="1" applyFill="1" applyBorder="1" applyAlignment="1">
      <alignment vertical="center"/>
    </xf>
    <xf numFmtId="0" fontId="21" fillId="10" borderId="42" xfId="10" applyFont="1" applyFill="1" applyBorder="1" applyAlignment="1">
      <alignment horizontal="center" vertical="center" wrapText="1"/>
    </xf>
    <xf numFmtId="0" fontId="21" fillId="10" borderId="43" xfId="10" applyFont="1" applyFill="1" applyBorder="1" applyAlignment="1">
      <alignment horizontal="center" vertical="center" wrapText="1"/>
    </xf>
    <xf numFmtId="179" fontId="21" fillId="10" borderId="43" xfId="13" applyNumberFormat="1" applyFont="1" applyFill="1" applyBorder="1" applyAlignment="1">
      <alignment horizontal="center" vertical="center" wrapText="1"/>
    </xf>
    <xf numFmtId="0" fontId="21" fillId="10" borderId="40" xfId="10" applyFont="1" applyFill="1" applyBorder="1" applyAlignment="1">
      <alignment horizontal="center" vertical="center" wrapText="1"/>
    </xf>
    <xf numFmtId="179" fontId="21" fillId="10" borderId="40" xfId="13" applyNumberFormat="1" applyFont="1" applyFill="1" applyBorder="1" applyAlignment="1">
      <alignment horizontal="center" vertical="center" wrapText="1"/>
    </xf>
    <xf numFmtId="184" fontId="21" fillId="10" borderId="25" xfId="11" applyNumberFormat="1" applyFont="1" applyFill="1" applyBorder="1" applyAlignment="1">
      <alignment horizontal="center" vertical="center"/>
    </xf>
    <xf numFmtId="170" fontId="24" fillId="11" borderId="1" xfId="4" applyNumberFormat="1" applyFont="1" applyFill="1" applyBorder="1" applyAlignment="1">
      <alignment horizontal="right" vertical="center"/>
    </xf>
    <xf numFmtId="170" fontId="23" fillId="11" borderId="1" xfId="4" applyNumberFormat="1" applyFont="1" applyFill="1" applyBorder="1" applyAlignment="1">
      <alignment horizontal="right" vertical="center"/>
    </xf>
    <xf numFmtId="14" fontId="24" fillId="11" borderId="20" xfId="0" applyNumberFormat="1" applyFont="1" applyFill="1" applyBorder="1" applyAlignment="1">
      <alignment horizontal="center" vertical="center"/>
    </xf>
    <xf numFmtId="0" fontId="24" fillId="11" borderId="29" xfId="0" applyFont="1" applyFill="1" applyBorder="1" applyAlignment="1">
      <alignment horizontal="center" vertical="center"/>
    </xf>
    <xf numFmtId="14" fontId="24" fillId="8" borderId="20" xfId="0" applyNumberFormat="1" applyFont="1" applyFill="1" applyBorder="1" applyAlignment="1">
      <alignment horizontal="center" vertical="center"/>
    </xf>
    <xf numFmtId="0" fontId="24" fillId="8" borderId="29" xfId="0" applyFont="1" applyFill="1" applyBorder="1" applyAlignment="1">
      <alignment horizontal="center" vertical="center"/>
    </xf>
    <xf numFmtId="165" fontId="23" fillId="11" borderId="1" xfId="4" applyNumberFormat="1" applyFont="1" applyFill="1" applyBorder="1" applyAlignment="1">
      <alignment horizontal="right" vertical="center"/>
    </xf>
    <xf numFmtId="165" fontId="23" fillId="11" borderId="1" xfId="4" applyNumberFormat="1" applyFont="1" applyFill="1" applyBorder="1" applyAlignment="1">
      <alignment horizontal="center" vertical="center"/>
    </xf>
    <xf numFmtId="165" fontId="24" fillId="11" borderId="1" xfId="4" applyNumberFormat="1" applyFont="1" applyFill="1" applyBorder="1" applyAlignment="1">
      <alignment horizontal="center" vertical="center"/>
    </xf>
    <xf numFmtId="170" fontId="10" fillId="8" borderId="1" xfId="5" applyNumberFormat="1" applyFont="1" applyFill="1" applyBorder="1" applyAlignment="1">
      <alignment horizontal="right" vertical="center"/>
    </xf>
    <xf numFmtId="170" fontId="1" fillId="8" borderId="1" xfId="5" applyNumberFormat="1" applyFont="1" applyFill="1" applyBorder="1" applyAlignment="1">
      <alignment horizontal="right" vertical="center"/>
    </xf>
    <xf numFmtId="0" fontId="1" fillId="5" borderId="0" xfId="0" applyFont="1" applyFill="1" applyAlignment="1">
      <alignment horizontal="right" vertical="center"/>
    </xf>
    <xf numFmtId="170" fontId="10" fillId="5" borderId="1" xfId="5" applyNumberFormat="1" applyFont="1" applyFill="1" applyBorder="1" applyAlignment="1">
      <alignment horizontal="right" vertical="center"/>
    </xf>
    <xf numFmtId="170" fontId="10" fillId="8" borderId="1" xfId="19" applyNumberFormat="1" applyFont="1" applyFill="1" applyBorder="1" applyAlignment="1">
      <alignment horizontal="right" vertical="center"/>
    </xf>
    <xf numFmtId="170" fontId="1" fillId="8" borderId="1" xfId="19" applyNumberFormat="1" applyFont="1" applyFill="1" applyBorder="1" applyAlignment="1">
      <alignment horizontal="right" vertical="center"/>
    </xf>
    <xf numFmtId="165" fontId="24" fillId="11" borderId="1" xfId="4" applyNumberFormat="1" applyFont="1" applyFill="1" applyBorder="1" applyAlignment="1">
      <alignment horizontal="right" vertical="center"/>
    </xf>
    <xf numFmtId="170" fontId="24" fillId="11" borderId="1" xfId="5" applyNumberFormat="1" applyFont="1" applyFill="1" applyBorder="1" applyAlignment="1">
      <alignment horizontal="right" vertical="center"/>
    </xf>
    <xf numFmtId="170" fontId="23" fillId="11" borderId="1" xfId="5" applyNumberFormat="1" applyFont="1" applyFill="1" applyBorder="1" applyAlignment="1">
      <alignment horizontal="right" vertical="center"/>
    </xf>
    <xf numFmtId="170" fontId="10" fillId="8" borderId="1" xfId="4" applyNumberFormat="1" applyFont="1" applyFill="1" applyBorder="1" applyAlignment="1">
      <alignment horizontal="right" vertical="center"/>
    </xf>
    <xf numFmtId="17" fontId="46" fillId="0" borderId="56" xfId="9" applyNumberFormat="1" applyFont="1" applyBorder="1" applyAlignment="1">
      <alignment horizontal="center" vertical="center"/>
    </xf>
    <xf numFmtId="17" fontId="25" fillId="7" borderId="50" xfId="9" applyNumberFormat="1" applyFont="1" applyFill="1" applyBorder="1" applyAlignment="1">
      <alignment horizontal="center" vertical="center"/>
    </xf>
    <xf numFmtId="17" fontId="25" fillId="7" borderId="57" xfId="9" applyNumberFormat="1" applyFont="1" applyFill="1" applyBorder="1" applyAlignment="1">
      <alignment horizontal="center" vertical="center"/>
    </xf>
    <xf numFmtId="0" fontId="44" fillId="7" borderId="49" xfId="9" applyFont="1" applyFill="1" applyBorder="1" applyAlignment="1">
      <alignment vertical="center"/>
    </xf>
    <xf numFmtId="0" fontId="43" fillId="0" borderId="49" xfId="9" applyFont="1" applyBorder="1" applyAlignment="1">
      <alignment vertical="center"/>
    </xf>
    <xf numFmtId="0" fontId="43" fillId="0" borderId="52" xfId="9" applyFont="1" applyBorder="1" applyAlignment="1">
      <alignment vertical="center"/>
    </xf>
    <xf numFmtId="166" fontId="43" fillId="0" borderId="49" xfId="16" applyNumberFormat="1" applyFont="1" applyBorder="1" applyAlignment="1">
      <alignment vertical="center"/>
    </xf>
    <xf numFmtId="187" fontId="17" fillId="11" borderId="66" xfId="20" applyNumberFormat="1" applyFont="1" applyFill="1" applyBorder="1" applyAlignment="1">
      <alignment vertical="center"/>
    </xf>
    <xf numFmtId="187" fontId="17" fillId="11" borderId="47" xfId="20" applyNumberFormat="1" applyFont="1" applyFill="1" applyBorder="1" applyAlignment="1">
      <alignment vertical="center"/>
    </xf>
    <xf numFmtId="187" fontId="17" fillId="11" borderId="56" xfId="20" applyNumberFormat="1" applyFont="1" applyFill="1" applyBorder="1" applyAlignment="1">
      <alignment vertical="center"/>
    </xf>
    <xf numFmtId="187" fontId="46" fillId="11" borderId="67" xfId="20" applyNumberFormat="1" applyFont="1" applyFill="1" applyBorder="1" applyAlignment="1">
      <alignment vertical="center"/>
    </xf>
    <xf numFmtId="166" fontId="17" fillId="11" borderId="66" xfId="16" applyNumberFormat="1" applyFont="1" applyFill="1" applyBorder="1" applyAlignment="1">
      <alignment vertical="center"/>
    </xf>
    <xf numFmtId="166" fontId="17" fillId="11" borderId="47" xfId="16" applyNumberFormat="1" applyFont="1" applyFill="1" applyBorder="1" applyAlignment="1">
      <alignment vertical="center"/>
    </xf>
    <xf numFmtId="166" fontId="17" fillId="11" borderId="57" xfId="16" applyNumberFormat="1" applyFont="1" applyFill="1" applyBorder="1" applyAlignment="1">
      <alignment vertical="center"/>
    </xf>
    <xf numFmtId="189" fontId="17" fillId="11" borderId="50" xfId="16" applyNumberFormat="1" applyFont="1" applyFill="1" applyBorder="1" applyAlignment="1">
      <alignment vertical="center"/>
    </xf>
    <xf numFmtId="189" fontId="17" fillId="11" borderId="57" xfId="16" applyNumberFormat="1" applyFont="1" applyFill="1" applyBorder="1" applyAlignment="1">
      <alignment vertical="center"/>
    </xf>
    <xf numFmtId="188" fontId="43" fillId="11" borderId="78" xfId="14" applyNumberFormat="1" applyFont="1" applyFill="1" applyBorder="1" applyAlignment="1">
      <alignment vertical="center"/>
    </xf>
    <xf numFmtId="188" fontId="43" fillId="11" borderId="79" xfId="14" applyNumberFormat="1" applyFont="1" applyFill="1" applyBorder="1" applyAlignment="1">
      <alignment vertical="center"/>
    </xf>
    <xf numFmtId="188" fontId="43" fillId="11" borderId="77" xfId="14" applyNumberFormat="1" applyFont="1" applyFill="1" applyBorder="1" applyAlignment="1">
      <alignment vertical="center"/>
    </xf>
    <xf numFmtId="188" fontId="46" fillId="11" borderId="67" xfId="14" applyNumberFormat="1" applyFont="1" applyFill="1" applyBorder="1" applyAlignment="1">
      <alignment vertical="center"/>
    </xf>
    <xf numFmtId="17" fontId="25" fillId="10" borderId="67" xfId="9" applyNumberFormat="1" applyFont="1" applyFill="1" applyBorder="1" applyAlignment="1">
      <alignment horizontal="center" vertical="center"/>
    </xf>
    <xf numFmtId="9" fontId="43" fillId="11" borderId="66" xfId="16" applyFont="1" applyFill="1" applyBorder="1" applyAlignment="1">
      <alignment vertical="center"/>
    </xf>
    <xf numFmtId="9" fontId="43" fillId="11" borderId="47" xfId="16" applyFont="1" applyFill="1" applyBorder="1" applyAlignment="1">
      <alignment vertical="center"/>
    </xf>
    <xf numFmtId="9" fontId="43" fillId="11" borderId="56" xfId="16" applyFont="1" applyFill="1" applyBorder="1" applyAlignment="1">
      <alignment vertical="center"/>
    </xf>
    <xf numFmtId="9" fontId="46" fillId="11" borderId="57" xfId="16" applyFont="1" applyFill="1" applyBorder="1" applyAlignment="1">
      <alignment vertical="center"/>
    </xf>
    <xf numFmtId="188" fontId="29" fillId="7" borderId="79" xfId="14" applyNumberFormat="1" applyFont="1" applyFill="1" applyBorder="1" applyAlignment="1">
      <alignment vertical="center"/>
    </xf>
    <xf numFmtId="188" fontId="29" fillId="7" borderId="77" xfId="14" applyNumberFormat="1" applyFont="1" applyFill="1" applyBorder="1" applyAlignment="1">
      <alignment vertical="center"/>
    </xf>
    <xf numFmtId="188" fontId="29" fillId="7" borderId="78" xfId="14" applyNumberFormat="1" applyFont="1" applyFill="1" applyBorder="1" applyAlignment="1">
      <alignment vertical="center"/>
    </xf>
    <xf numFmtId="188" fontId="46" fillId="7" borderId="67" xfId="14" applyNumberFormat="1" applyFont="1" applyFill="1" applyBorder="1" applyAlignment="1">
      <alignment vertical="center"/>
    </xf>
    <xf numFmtId="9" fontId="43" fillId="7" borderId="78" xfId="16" applyFont="1" applyFill="1" applyBorder="1" applyAlignment="1">
      <alignment vertical="center"/>
    </xf>
    <xf numFmtId="9" fontId="43" fillId="7" borderId="79" xfId="16" applyFont="1" applyFill="1" applyBorder="1" applyAlignment="1">
      <alignment vertical="center"/>
    </xf>
    <xf numFmtId="9" fontId="43" fillId="7" borderId="77" xfId="16" applyFont="1" applyFill="1" applyBorder="1" applyAlignment="1">
      <alignment vertical="center"/>
    </xf>
    <xf numFmtId="9" fontId="46" fillId="7" borderId="67" xfId="16" applyFont="1" applyFill="1" applyBorder="1" applyAlignment="1">
      <alignment vertical="center"/>
    </xf>
    <xf numFmtId="0" fontId="25" fillId="10" borderId="80" xfId="0" applyFont="1" applyFill="1" applyBorder="1" applyAlignment="1">
      <alignment vertical="center"/>
    </xf>
    <xf numFmtId="0" fontId="25" fillId="10" borderId="45" xfId="0" applyFont="1" applyFill="1" applyBorder="1" applyAlignment="1">
      <alignment horizontal="right" vertical="center"/>
    </xf>
    <xf numFmtId="0" fontId="25" fillId="10" borderId="70" xfId="0" applyFont="1" applyFill="1" applyBorder="1" applyAlignment="1">
      <alignment horizontal="center" vertical="center"/>
    </xf>
    <xf numFmtId="0" fontId="17" fillId="12" borderId="64" xfId="0" applyFont="1" applyFill="1" applyBorder="1" applyAlignment="1">
      <alignment vertical="center"/>
    </xf>
    <xf numFmtId="181" fontId="17" fillId="12" borderId="49" xfId="3" applyNumberFormat="1" applyFont="1" applyFill="1" applyBorder="1" applyAlignment="1">
      <alignment horizontal="right" vertical="center"/>
    </xf>
    <xf numFmtId="181" fontId="17" fillId="12" borderId="58" xfId="3" applyNumberFormat="1" applyFont="1" applyFill="1" applyBorder="1" applyAlignment="1">
      <alignment horizontal="right" vertical="center"/>
    </xf>
    <xf numFmtId="0" fontId="46" fillId="12" borderId="64" xfId="0" applyFont="1" applyFill="1" applyBorder="1" applyAlignment="1">
      <alignment horizontal="center" vertical="center"/>
    </xf>
    <xf numFmtId="0" fontId="21" fillId="10" borderId="51" xfId="0" applyFont="1" applyFill="1" applyBorder="1" applyAlignment="1">
      <alignment horizontal="center" vertical="center"/>
    </xf>
    <xf numFmtId="0" fontId="21" fillId="10" borderId="58" xfId="0" applyFont="1" applyFill="1" applyBorder="1" applyAlignment="1">
      <alignment horizontal="center" vertical="center"/>
    </xf>
    <xf numFmtId="0" fontId="10" fillId="7" borderId="49" xfId="9" applyFont="1" applyFill="1" applyBorder="1" applyAlignment="1">
      <alignment vertical="center" wrapText="1"/>
    </xf>
    <xf numFmtId="0" fontId="23" fillId="7" borderId="59" xfId="12" applyFont="1" applyFill="1" applyBorder="1" applyAlignment="1">
      <alignment vertical="center"/>
    </xf>
    <xf numFmtId="177" fontId="10" fillId="7" borderId="50" xfId="0" applyNumberFormat="1" applyFont="1" applyFill="1" applyBorder="1" applyAlignment="1">
      <alignment vertical="center"/>
    </xf>
    <xf numFmtId="0" fontId="21" fillId="10" borderId="64" xfId="0" applyFont="1" applyFill="1" applyBorder="1" applyAlignment="1">
      <alignment horizontal="center" vertical="center"/>
    </xf>
    <xf numFmtId="0" fontId="21" fillId="10" borderId="76" xfId="10" applyFont="1" applyFill="1" applyBorder="1" applyAlignment="1">
      <alignment horizontal="center" vertical="center"/>
    </xf>
    <xf numFmtId="0" fontId="21" fillId="10" borderId="72" xfId="10" applyFont="1" applyFill="1" applyBorder="1" applyAlignment="1">
      <alignment horizontal="center" vertical="center" wrapText="1"/>
    </xf>
    <xf numFmtId="0" fontId="21" fillId="10" borderId="75" xfId="10" applyFont="1" applyFill="1" applyBorder="1" applyAlignment="1">
      <alignment horizontal="center" vertical="center" wrapText="1"/>
    </xf>
    <xf numFmtId="175" fontId="10" fillId="7" borderId="0" xfId="0" applyNumberFormat="1" applyFont="1" applyFill="1" applyAlignment="1">
      <alignment horizontal="right" vertical="center"/>
    </xf>
    <xf numFmtId="175" fontId="1" fillId="11" borderId="50" xfId="0" applyNumberFormat="1" applyFont="1" applyFill="1" applyBorder="1" applyAlignment="1">
      <alignment vertical="center"/>
    </xf>
    <xf numFmtId="175" fontId="1" fillId="0" borderId="50" xfId="0" applyNumberFormat="1" applyFont="1" applyBorder="1" applyAlignment="1">
      <alignment vertical="center"/>
    </xf>
    <xf numFmtId="175" fontId="23" fillId="0" borderId="49" xfId="0" applyNumberFormat="1" applyFont="1" applyBorder="1" applyAlignment="1">
      <alignment vertical="center"/>
    </xf>
    <xf numFmtId="172" fontId="23" fillId="0" borderId="49" xfId="16" applyNumberFormat="1" applyFont="1" applyFill="1" applyBorder="1" applyAlignment="1">
      <alignment horizontal="right" vertical="center"/>
    </xf>
    <xf numFmtId="166" fontId="0" fillId="7" borderId="0" xfId="0" applyNumberFormat="1" applyFill="1" applyAlignment="1">
      <alignment vertical="center"/>
    </xf>
    <xf numFmtId="17" fontId="25" fillId="10" borderId="49" xfId="9" applyNumberFormat="1" applyFont="1" applyFill="1" applyBorder="1" applyAlignment="1">
      <alignment horizontal="center" vertical="center"/>
    </xf>
    <xf numFmtId="17" fontId="46" fillId="0" borderId="51" xfId="9" applyNumberFormat="1" applyFont="1" applyBorder="1" applyAlignment="1">
      <alignment horizontal="center" vertical="center"/>
    </xf>
    <xf numFmtId="189" fontId="43" fillId="0" borderId="52" xfId="9" applyNumberFormat="1" applyFont="1" applyBorder="1" applyAlignment="1">
      <alignment vertical="center"/>
    </xf>
    <xf numFmtId="166" fontId="17" fillId="11" borderId="56" xfId="16" applyNumberFormat="1" applyFont="1" applyFill="1" applyBorder="1" applyAlignment="1">
      <alignment vertical="center"/>
    </xf>
    <xf numFmtId="166" fontId="43" fillId="0" borderId="52" xfId="16" applyNumberFormat="1" applyFont="1" applyFill="1" applyBorder="1" applyAlignment="1">
      <alignment vertical="center"/>
    </xf>
    <xf numFmtId="166" fontId="43" fillId="0" borderId="58" xfId="16" applyNumberFormat="1" applyFont="1" applyFill="1" applyBorder="1" applyAlignment="1">
      <alignment vertical="center"/>
    </xf>
    <xf numFmtId="166" fontId="46" fillId="0" borderId="51" xfId="16" applyNumberFormat="1" applyFont="1" applyFill="1" applyBorder="1" applyAlignment="1">
      <alignment vertical="center"/>
    </xf>
    <xf numFmtId="187" fontId="43" fillId="0" borderId="58" xfId="14" applyNumberFormat="1" applyFont="1" applyFill="1" applyBorder="1" applyAlignment="1">
      <alignment vertical="center"/>
    </xf>
    <xf numFmtId="189" fontId="46" fillId="0" borderId="83" xfId="16" applyNumberFormat="1" applyFont="1" applyFill="1" applyBorder="1" applyAlignment="1">
      <alignment vertical="center"/>
    </xf>
    <xf numFmtId="187" fontId="43" fillId="0" borderId="52" xfId="20" applyNumberFormat="1" applyFont="1" applyFill="1" applyBorder="1" applyAlignment="1">
      <alignment vertical="center"/>
    </xf>
    <xf numFmtId="189" fontId="46" fillId="0" borderId="51" xfId="16" applyNumberFormat="1" applyFont="1" applyFill="1" applyBorder="1" applyAlignment="1">
      <alignment vertical="center"/>
    </xf>
    <xf numFmtId="0" fontId="43" fillId="7" borderId="66" xfId="14" applyFont="1" applyFill="1" applyBorder="1" applyAlignment="1">
      <alignment horizontal="left" vertical="center"/>
    </xf>
    <xf numFmtId="0" fontId="43" fillId="7" borderId="47" xfId="14" applyFont="1" applyFill="1" applyBorder="1" applyAlignment="1">
      <alignment horizontal="left" vertical="center"/>
    </xf>
    <xf numFmtId="0" fontId="43" fillId="7" borderId="56" xfId="14" applyFont="1" applyFill="1" applyBorder="1" applyAlignment="1">
      <alignment horizontal="left" vertical="center"/>
    </xf>
    <xf numFmtId="176" fontId="46" fillId="0" borderId="57" xfId="14" applyNumberFormat="1" applyFont="1" applyFill="1" applyBorder="1" applyAlignment="1">
      <alignment horizontal="center" vertical="center"/>
    </xf>
    <xf numFmtId="17" fontId="25" fillId="10" borderId="86" xfId="9" applyNumberFormat="1" applyFont="1" applyFill="1" applyBorder="1" applyAlignment="1">
      <alignment horizontal="center" vertical="center"/>
    </xf>
    <xf numFmtId="0" fontId="25" fillId="7" borderId="57" xfId="14" applyFont="1" applyFill="1" applyBorder="1" applyAlignment="1">
      <alignment vertical="center"/>
    </xf>
    <xf numFmtId="0" fontId="46" fillId="0" borderId="52" xfId="9" applyFont="1" applyBorder="1" applyAlignment="1">
      <alignment vertical="center"/>
    </xf>
    <xf numFmtId="0" fontId="29" fillId="0" borderId="52" xfId="9" applyFont="1" applyBorder="1" applyAlignment="1">
      <alignment vertical="center"/>
    </xf>
    <xf numFmtId="0" fontId="12" fillId="0" borderId="57" xfId="9" applyFont="1" applyBorder="1" applyAlignment="1">
      <alignment vertical="center"/>
    </xf>
    <xf numFmtId="0" fontId="43" fillId="0" borderId="50" xfId="9" applyFont="1" applyBorder="1" applyAlignment="1">
      <alignment vertical="center"/>
    </xf>
    <xf numFmtId="0" fontId="43" fillId="0" borderId="57" xfId="9" applyFont="1" applyBorder="1" applyAlignment="1">
      <alignment vertical="center"/>
    </xf>
    <xf numFmtId="188" fontId="29" fillId="7" borderId="81" xfId="14" applyNumberFormat="1" applyFont="1" applyFill="1" applyBorder="1" applyAlignment="1">
      <alignment vertical="center"/>
    </xf>
    <xf numFmtId="188" fontId="29" fillId="7" borderId="84" xfId="14" applyNumberFormat="1" applyFont="1" applyFill="1" applyBorder="1" applyAlignment="1">
      <alignment vertical="center"/>
    </xf>
    <xf numFmtId="188" fontId="29" fillId="7" borderId="85" xfId="14" applyNumberFormat="1" applyFont="1" applyFill="1" applyBorder="1" applyAlignment="1">
      <alignment vertical="center"/>
    </xf>
    <xf numFmtId="188" fontId="46" fillId="7" borderId="83" xfId="14" applyNumberFormat="1" applyFont="1" applyFill="1" applyBorder="1" applyAlignment="1">
      <alignment vertical="center"/>
    </xf>
    <xf numFmtId="17" fontId="25" fillId="7" borderId="51" xfId="9" applyNumberFormat="1" applyFont="1" applyFill="1" applyBorder="1" applyAlignment="1">
      <alignment horizontal="center" vertical="center"/>
    </xf>
    <xf numFmtId="9" fontId="43" fillId="7" borderId="81" xfId="16" applyFont="1" applyFill="1" applyBorder="1" applyAlignment="1">
      <alignment vertical="center"/>
    </xf>
    <xf numFmtId="9" fontId="43" fillId="7" borderId="84" xfId="16" applyFont="1" applyFill="1" applyBorder="1" applyAlignment="1">
      <alignment vertical="center"/>
    </xf>
    <xf numFmtId="9" fontId="43" fillId="7" borderId="85" xfId="16" applyFont="1" applyFill="1" applyBorder="1" applyAlignment="1">
      <alignment vertical="center"/>
    </xf>
    <xf numFmtId="9" fontId="46" fillId="7" borderId="83" xfId="16" applyFont="1" applyFill="1" applyBorder="1" applyAlignment="1">
      <alignment vertical="center"/>
    </xf>
    <xf numFmtId="187" fontId="43" fillId="0" borderId="52" xfId="14" applyNumberFormat="1" applyFont="1" applyFill="1" applyBorder="1" applyAlignment="1">
      <alignment vertical="center"/>
    </xf>
    <xf numFmtId="0" fontId="43" fillId="7" borderId="0" xfId="9" applyFont="1" applyFill="1" applyAlignment="1">
      <alignment vertical="center"/>
    </xf>
    <xf numFmtId="0" fontId="10" fillId="7" borderId="21" xfId="0" applyFont="1" applyFill="1" applyBorder="1" applyAlignment="1">
      <alignment horizontal="center" vertical="center" wrapText="1"/>
    </xf>
    <xf numFmtId="0" fontId="10" fillId="7" borderId="41" xfId="0" applyFont="1" applyFill="1" applyBorder="1" applyAlignment="1">
      <alignment horizontal="center" vertical="center" wrapText="1"/>
    </xf>
    <xf numFmtId="0" fontId="1" fillId="7" borderId="87" xfId="0" applyFont="1" applyFill="1" applyBorder="1" applyAlignment="1">
      <alignment vertical="center"/>
    </xf>
    <xf numFmtId="0" fontId="10" fillId="5" borderId="0" xfId="0" applyFont="1" applyFill="1" applyAlignment="1">
      <alignment vertical="center"/>
    </xf>
    <xf numFmtId="187" fontId="43" fillId="0" borderId="0" xfId="9" applyNumberFormat="1" applyFont="1" applyAlignment="1">
      <alignment vertical="center"/>
    </xf>
    <xf numFmtId="187" fontId="43" fillId="0" borderId="52" xfId="9" applyNumberFormat="1" applyFont="1" applyBorder="1" applyAlignment="1">
      <alignment vertical="center"/>
    </xf>
    <xf numFmtId="187" fontId="43" fillId="0" borderId="49" xfId="9" applyNumberFormat="1" applyFont="1" applyBorder="1" applyAlignment="1">
      <alignment vertical="center"/>
    </xf>
    <xf numFmtId="187" fontId="43" fillId="0" borderId="58" xfId="9" applyNumberFormat="1" applyFont="1" applyBorder="1" applyAlignment="1">
      <alignment vertical="center"/>
    </xf>
    <xf numFmtId="187" fontId="17" fillId="0" borderId="50" xfId="9" applyNumberFormat="1" applyFont="1" applyBorder="1" applyAlignment="1">
      <alignment vertical="center"/>
    </xf>
    <xf numFmtId="187" fontId="17" fillId="0" borderId="51" xfId="9" applyNumberFormat="1" applyFont="1" applyBorder="1" applyAlignment="1">
      <alignment vertical="center"/>
    </xf>
    <xf numFmtId="166" fontId="13" fillId="11" borderId="50" xfId="16" applyNumberFormat="1" applyFont="1" applyFill="1" applyBorder="1" applyAlignment="1">
      <alignment horizontal="right" vertical="center"/>
    </xf>
    <xf numFmtId="166" fontId="13" fillId="0" borderId="51" xfId="16" applyNumberFormat="1" applyFont="1" applyFill="1" applyBorder="1" applyAlignment="1">
      <alignment horizontal="right" vertical="center"/>
    </xf>
    <xf numFmtId="0" fontId="1" fillId="0" borderId="49" xfId="14" applyFont="1" applyFill="1" applyBorder="1" applyAlignment="1">
      <alignment horizontal="right" vertical="center"/>
    </xf>
    <xf numFmtId="0" fontId="24" fillId="0" borderId="0" xfId="0" applyFont="1" applyAlignment="1">
      <alignment horizontal="right" vertical="center"/>
    </xf>
    <xf numFmtId="166" fontId="38" fillId="0" borderId="49" xfId="16" applyNumberFormat="1" applyFont="1" applyBorder="1" applyAlignment="1">
      <alignment vertical="center"/>
    </xf>
    <xf numFmtId="166" fontId="1" fillId="0" borderId="0" xfId="16" applyNumberFormat="1" applyFont="1" applyFill="1" applyBorder="1" applyAlignment="1">
      <alignment horizontal="right" vertical="center"/>
    </xf>
    <xf numFmtId="166" fontId="37" fillId="0" borderId="0" xfId="16" applyNumberFormat="1" applyFont="1" applyAlignment="1">
      <alignment vertical="center"/>
    </xf>
    <xf numFmtId="184" fontId="1" fillId="0" borderId="0" xfId="9" applyNumberFormat="1"/>
    <xf numFmtId="193" fontId="43" fillId="0" borderId="0" xfId="9" applyNumberFormat="1" applyFont="1" applyAlignment="1">
      <alignment vertical="center"/>
    </xf>
    <xf numFmtId="165" fontId="1" fillId="5" borderId="0" xfId="0" applyNumberFormat="1" applyFont="1" applyFill="1" applyAlignment="1">
      <alignment vertical="center"/>
    </xf>
    <xf numFmtId="14" fontId="24" fillId="11" borderId="29" xfId="0" applyNumberFormat="1" applyFont="1" applyFill="1" applyBorder="1" applyAlignment="1">
      <alignment horizontal="center" vertical="center"/>
    </xf>
    <xf numFmtId="14" fontId="27" fillId="8" borderId="29" xfId="0" applyNumberFormat="1" applyFont="1" applyFill="1" applyBorder="1" applyAlignment="1">
      <alignment horizontal="center" vertical="center"/>
    </xf>
    <xf numFmtId="165" fontId="1" fillId="5" borderId="0" xfId="0" applyNumberFormat="1" applyFont="1" applyFill="1"/>
    <xf numFmtId="188" fontId="43" fillId="11" borderId="78" xfId="14" applyNumberFormat="1" applyFont="1" applyFill="1" applyBorder="1" applyAlignment="1">
      <alignment horizontal="center" vertical="center"/>
    </xf>
    <xf numFmtId="188" fontId="43" fillId="11" borderId="79" xfId="14" applyNumberFormat="1" applyFont="1" applyFill="1" applyBorder="1" applyAlignment="1">
      <alignment horizontal="center" vertical="center"/>
    </xf>
    <xf numFmtId="188" fontId="43" fillId="11" borderId="77" xfId="14" applyNumberFormat="1" applyFont="1" applyFill="1" applyBorder="1" applyAlignment="1">
      <alignment horizontal="center" vertical="center"/>
    </xf>
    <xf numFmtId="188" fontId="46" fillId="11" borderId="67" xfId="14" applyNumberFormat="1" applyFont="1" applyFill="1" applyBorder="1" applyAlignment="1">
      <alignment horizontal="center" vertical="center"/>
    </xf>
    <xf numFmtId="166" fontId="38" fillId="0" borderId="0" xfId="16" applyNumberFormat="1" applyFont="1" applyFill="1" applyAlignment="1">
      <alignment vertical="center"/>
    </xf>
    <xf numFmtId="0" fontId="36" fillId="0" borderId="0" xfId="0" applyFont="1" applyAlignment="1">
      <alignment vertical="center"/>
    </xf>
    <xf numFmtId="166" fontId="42" fillId="0" borderId="0" xfId="16" applyNumberFormat="1" applyFont="1" applyFill="1" applyAlignment="1">
      <alignment vertical="center"/>
    </xf>
    <xf numFmtId="0" fontId="0" fillId="7" borderId="0" xfId="0" applyFill="1"/>
    <xf numFmtId="0" fontId="1" fillId="13" borderId="0" xfId="0" applyFont="1" applyFill="1" applyAlignment="1">
      <alignment vertical="center"/>
    </xf>
    <xf numFmtId="38" fontId="1" fillId="13" borderId="0" xfId="0" applyNumberFormat="1" applyFont="1" applyFill="1" applyAlignment="1">
      <alignment vertical="center"/>
    </xf>
    <xf numFmtId="14" fontId="40" fillId="10" borderId="50" xfId="10" applyNumberFormat="1" applyFont="1" applyFill="1" applyBorder="1" applyAlignment="1">
      <alignment horizontal="center" vertical="center" wrapText="1"/>
    </xf>
    <xf numFmtId="14" fontId="37" fillId="7" borderId="50" xfId="10" applyNumberFormat="1" applyFont="1" applyFill="1" applyBorder="1" applyAlignment="1">
      <alignment horizontal="center" vertical="center" wrapText="1"/>
    </xf>
    <xf numFmtId="14" fontId="38" fillId="0" borderId="0" xfId="0" applyNumberFormat="1" applyFont="1" applyAlignment="1">
      <alignment vertical="center"/>
    </xf>
    <xf numFmtId="14" fontId="36" fillId="7" borderId="0" xfId="0" applyNumberFormat="1" applyFont="1" applyFill="1" applyAlignment="1">
      <alignment horizontal="center" vertical="center"/>
    </xf>
    <xf numFmtId="0" fontId="43" fillId="14" borderId="0" xfId="0" applyFont="1" applyFill="1" applyAlignment="1">
      <alignment horizontal="right" vertical="center"/>
    </xf>
    <xf numFmtId="43" fontId="43" fillId="14" borderId="0" xfId="3" applyFont="1" applyFill="1" applyBorder="1" applyAlignment="1">
      <alignment horizontal="right" vertical="center"/>
    </xf>
    <xf numFmtId="43" fontId="43" fillId="14" borderId="52" xfId="3" applyFont="1" applyFill="1" applyBorder="1" applyAlignment="1">
      <alignment horizontal="right" vertical="center"/>
    </xf>
    <xf numFmtId="165" fontId="48" fillId="11" borderId="1" xfId="4" applyNumberFormat="1" applyFont="1" applyFill="1" applyBorder="1" applyAlignment="1">
      <alignment horizontal="right" vertical="center"/>
    </xf>
    <xf numFmtId="170" fontId="49" fillId="11" borderId="1" xfId="5" applyNumberFormat="1" applyFont="1" applyFill="1" applyBorder="1" applyAlignment="1">
      <alignment horizontal="right" vertical="center"/>
    </xf>
    <xf numFmtId="165" fontId="49" fillId="11" borderId="1" xfId="4" applyNumberFormat="1" applyFont="1" applyFill="1" applyBorder="1" applyAlignment="1">
      <alignment horizontal="right" vertical="center"/>
    </xf>
    <xf numFmtId="0" fontId="31" fillId="5" borderId="0" xfId="0" applyFont="1" applyFill="1" applyAlignment="1">
      <alignment vertical="center"/>
    </xf>
    <xf numFmtId="180" fontId="38" fillId="0" borderId="0" xfId="0" applyNumberFormat="1" applyFont="1" applyAlignment="1">
      <alignment vertical="center"/>
    </xf>
    <xf numFmtId="194" fontId="38" fillId="0" borderId="0" xfId="0" applyNumberFormat="1" applyFont="1" applyAlignment="1">
      <alignment vertical="center"/>
    </xf>
    <xf numFmtId="0" fontId="23" fillId="7" borderId="53" xfId="9" applyFont="1" applyFill="1" applyBorder="1" applyAlignment="1">
      <alignment horizontal="left" vertical="center"/>
    </xf>
    <xf numFmtId="170" fontId="23" fillId="11" borderId="53" xfId="9" applyNumberFormat="1" applyFont="1" applyFill="1" applyBorder="1" applyAlignment="1">
      <alignment horizontal="right" vertical="center"/>
    </xf>
    <xf numFmtId="170" fontId="23" fillId="7" borderId="53" xfId="9" applyNumberFormat="1" applyFont="1" applyFill="1" applyBorder="1" applyAlignment="1">
      <alignment horizontal="right" vertical="center"/>
    </xf>
    <xf numFmtId="0" fontId="23" fillId="7" borderId="49" xfId="9" applyFont="1" applyFill="1" applyBorder="1" applyAlignment="1">
      <alignment horizontal="left" vertical="center"/>
    </xf>
    <xf numFmtId="170" fontId="23" fillId="11" borderId="50" xfId="9" applyNumberFormat="1" applyFont="1" applyFill="1" applyBorder="1" applyAlignment="1">
      <alignment horizontal="right" vertical="center"/>
    </xf>
    <xf numFmtId="170" fontId="23" fillId="7" borderId="50" xfId="9" applyNumberFormat="1" applyFont="1" applyFill="1" applyBorder="1" applyAlignment="1">
      <alignment horizontal="right" vertical="center"/>
    </xf>
    <xf numFmtId="17" fontId="46" fillId="0" borderId="58" xfId="9" applyNumberFormat="1" applyFont="1" applyBorder="1" applyAlignment="1">
      <alignment horizontal="center" vertical="center"/>
    </xf>
    <xf numFmtId="17" fontId="46" fillId="0" borderId="54" xfId="9" applyNumberFormat="1" applyFont="1" applyBorder="1" applyAlignment="1">
      <alignment horizontal="center" vertical="center"/>
    </xf>
    <xf numFmtId="17" fontId="46" fillId="0" borderId="83" xfId="9" applyNumberFormat="1" applyFont="1" applyBorder="1" applyAlignment="1">
      <alignment horizontal="center" vertical="center"/>
    </xf>
    <xf numFmtId="0" fontId="30" fillId="0" borderId="0" xfId="0" applyFont="1" applyAlignment="1">
      <alignment vertical="center"/>
    </xf>
    <xf numFmtId="0" fontId="16" fillId="0" borderId="0" xfId="10" applyFont="1" applyAlignment="1">
      <alignment vertical="center"/>
    </xf>
    <xf numFmtId="185" fontId="0" fillId="0" borderId="49" xfId="3" applyNumberFormat="1" applyFont="1" applyBorder="1" applyAlignment="1">
      <alignment horizontal="right" vertical="center"/>
    </xf>
    <xf numFmtId="185" fontId="26" fillId="0" borderId="0" xfId="0" applyNumberFormat="1" applyFont="1" applyAlignment="1" applyProtection="1">
      <alignment horizontal="right" vertical="center"/>
      <protection locked="0"/>
    </xf>
    <xf numFmtId="178" fontId="26" fillId="0" borderId="49" xfId="0" applyNumberFormat="1" applyFont="1" applyBorder="1" applyAlignment="1" applyProtection="1">
      <alignment horizontal="right" vertical="center"/>
      <protection locked="0"/>
    </xf>
    <xf numFmtId="166" fontId="1" fillId="0" borderId="0" xfId="16" applyNumberFormat="1" applyFont="1" applyFill="1" applyAlignment="1">
      <alignment horizontal="right" vertical="center"/>
    </xf>
    <xf numFmtId="43" fontId="1" fillId="0" borderId="49" xfId="3" applyFont="1" applyFill="1" applyBorder="1" applyAlignment="1">
      <alignment horizontal="right" vertical="center"/>
    </xf>
    <xf numFmtId="166" fontId="1" fillId="0" borderId="49" xfId="16" applyNumberFormat="1" applyFont="1" applyFill="1" applyBorder="1" applyAlignment="1">
      <alignment horizontal="right" vertical="center"/>
    </xf>
    <xf numFmtId="171" fontId="1" fillId="0" borderId="0" xfId="16" applyNumberFormat="1" applyFont="1" applyFill="1" applyAlignment="1">
      <alignment horizontal="right" vertical="center"/>
    </xf>
    <xf numFmtId="171" fontId="1" fillId="0" borderId="49" xfId="10" applyNumberFormat="1" applyBorder="1" applyAlignment="1">
      <alignment horizontal="right" vertical="center"/>
    </xf>
    <xf numFmtId="17" fontId="21" fillId="10" borderId="53" xfId="0" applyNumberFormat="1" applyFont="1" applyFill="1" applyBorder="1" applyAlignment="1">
      <alignment horizontal="center" vertical="center"/>
    </xf>
    <xf numFmtId="0" fontId="47" fillId="0" borderId="0" xfId="0" applyFont="1" applyAlignment="1">
      <alignment vertical="center" wrapText="1"/>
    </xf>
    <xf numFmtId="0" fontId="47" fillId="0" borderId="0" xfId="14" applyFont="1" applyFill="1" applyBorder="1" applyAlignment="1">
      <alignment vertical="center" wrapText="1"/>
    </xf>
    <xf numFmtId="0" fontId="23" fillId="0" borderId="0" xfId="14" applyFont="1" applyFill="1" applyBorder="1" applyAlignment="1">
      <alignment vertical="center"/>
    </xf>
    <xf numFmtId="175" fontId="23" fillId="0" borderId="0" xfId="12" applyNumberFormat="1" applyFont="1" applyAlignment="1">
      <alignment vertical="center"/>
    </xf>
    <xf numFmtId="166" fontId="23" fillId="0" borderId="0" xfId="16" applyNumberFormat="1" applyFont="1" applyFill="1" applyBorder="1" applyAlignment="1">
      <alignment vertical="center"/>
    </xf>
    <xf numFmtId="173" fontId="23" fillId="0" borderId="0" xfId="0" applyNumberFormat="1" applyFont="1" applyAlignment="1">
      <alignment vertical="center"/>
    </xf>
    <xf numFmtId="173" fontId="23" fillId="0" borderId="0" xfId="12" applyNumberFormat="1" applyFont="1" applyAlignment="1">
      <alignment vertical="center"/>
    </xf>
    <xf numFmtId="0" fontId="23" fillId="0" borderId="0" xfId="12" quotePrefix="1" applyFont="1" applyAlignment="1">
      <alignment horizontal="left" vertical="center"/>
    </xf>
    <xf numFmtId="10" fontId="23" fillId="0" borderId="0" xfId="16" applyNumberFormat="1" applyFont="1" applyFill="1" applyBorder="1" applyAlignment="1">
      <alignment vertical="center"/>
    </xf>
    <xf numFmtId="168" fontId="23" fillId="0" borderId="0" xfId="12" applyNumberFormat="1" applyFont="1" applyAlignment="1">
      <alignment vertical="center"/>
    </xf>
    <xf numFmtId="10" fontId="23" fillId="0" borderId="0" xfId="16" applyNumberFormat="1" applyFont="1" applyFill="1" applyAlignment="1">
      <alignment vertical="center"/>
    </xf>
    <xf numFmtId="174" fontId="23" fillId="0" borderId="0" xfId="12" quotePrefix="1" applyNumberFormat="1" applyFont="1" applyAlignment="1">
      <alignment horizontal="left" vertical="center"/>
    </xf>
    <xf numFmtId="0" fontId="23" fillId="0" borderId="0" xfId="0" applyFont="1" applyAlignment="1">
      <alignment horizontal="center" vertical="center"/>
    </xf>
    <xf numFmtId="0" fontId="23" fillId="0" borderId="0" xfId="12" applyFont="1" applyAlignment="1">
      <alignment horizontal="center" vertical="center"/>
    </xf>
    <xf numFmtId="175" fontId="23" fillId="0" borderId="0" xfId="0" applyNumberFormat="1" applyFont="1" applyAlignment="1">
      <alignment vertical="center"/>
    </xf>
    <xf numFmtId="165" fontId="23" fillId="0" borderId="0" xfId="7" applyFont="1" applyFill="1" applyAlignment="1">
      <alignment vertical="center"/>
    </xf>
    <xf numFmtId="166" fontId="23" fillId="0" borderId="0" xfId="16" applyNumberFormat="1" applyFont="1" applyFill="1" applyAlignment="1">
      <alignment vertical="center"/>
    </xf>
    <xf numFmtId="175" fontId="24" fillId="0" borderId="0" xfId="0" applyNumberFormat="1" applyFont="1" applyAlignment="1">
      <alignment vertical="center"/>
    </xf>
    <xf numFmtId="166" fontId="24" fillId="0" borderId="0" xfId="16" applyNumberFormat="1" applyFont="1" applyFill="1" applyAlignment="1">
      <alignment vertical="center"/>
    </xf>
    <xf numFmtId="0" fontId="24" fillId="0" borderId="0" xfId="12" applyFont="1" applyAlignment="1">
      <alignment vertical="center"/>
    </xf>
    <xf numFmtId="165" fontId="24" fillId="0" borderId="0" xfId="7" applyFont="1" applyFill="1" applyAlignment="1">
      <alignment vertical="center"/>
    </xf>
    <xf numFmtId="166" fontId="23" fillId="0" borderId="0" xfId="0" applyNumberFormat="1" applyFont="1" applyAlignment="1">
      <alignment horizontal="right" vertical="center"/>
    </xf>
    <xf numFmtId="0" fontId="47" fillId="0" borderId="0" xfId="12" applyFont="1" applyAlignment="1">
      <alignment vertical="center" wrapText="1"/>
    </xf>
    <xf numFmtId="0" fontId="1" fillId="0" borderId="0" xfId="12" applyFont="1" applyAlignment="1">
      <alignment horizontal="left" vertical="center" wrapText="1"/>
    </xf>
    <xf numFmtId="0" fontId="1" fillId="0" borderId="0" xfId="12" applyFont="1" applyAlignment="1">
      <alignment vertical="center" wrapText="1"/>
    </xf>
    <xf numFmtId="3" fontId="23" fillId="0" borderId="0" xfId="11" applyNumberFormat="1" applyFont="1" applyAlignment="1">
      <alignment vertical="center"/>
    </xf>
    <xf numFmtId="3" fontId="28" fillId="0" borderId="0" xfId="11" applyNumberFormat="1" applyFont="1" applyAlignment="1">
      <alignment vertical="center"/>
    </xf>
    <xf numFmtId="0" fontId="0" fillId="7" borderId="49" xfId="0" applyFill="1" applyBorder="1" applyAlignment="1">
      <alignment horizontal="right" vertical="center"/>
    </xf>
    <xf numFmtId="0" fontId="10" fillId="7" borderId="49" xfId="0" applyFont="1" applyFill="1" applyBorder="1" applyAlignment="1">
      <alignment horizontal="right" vertical="center"/>
    </xf>
    <xf numFmtId="0" fontId="10" fillId="7" borderId="0" xfId="0" applyFont="1" applyFill="1" applyAlignment="1">
      <alignment horizontal="right" vertical="center"/>
    </xf>
    <xf numFmtId="0" fontId="0" fillId="7" borderId="0" xfId="0" applyFill="1" applyAlignment="1">
      <alignment horizontal="right" vertical="center"/>
    </xf>
    <xf numFmtId="180" fontId="0" fillId="7" borderId="0" xfId="0" applyNumberFormat="1" applyFill="1" applyAlignment="1">
      <alignment vertical="center"/>
    </xf>
    <xf numFmtId="180" fontId="1" fillId="11" borderId="0" xfId="16" applyNumberFormat="1" applyFont="1" applyFill="1" applyBorder="1" applyAlignment="1">
      <alignment horizontal="right" vertical="center"/>
    </xf>
    <xf numFmtId="180" fontId="1" fillId="7" borderId="0" xfId="16" applyNumberFormat="1" applyFont="1" applyFill="1" applyBorder="1" applyAlignment="1">
      <alignment horizontal="right" vertical="center"/>
    </xf>
    <xf numFmtId="180" fontId="10" fillId="7" borderId="49" xfId="0" applyNumberFormat="1" applyFont="1" applyFill="1" applyBorder="1" applyAlignment="1">
      <alignment vertical="center"/>
    </xf>
    <xf numFmtId="180" fontId="10" fillId="11" borderId="50" xfId="16" applyNumberFormat="1" applyFont="1" applyFill="1" applyBorder="1" applyAlignment="1">
      <alignment horizontal="right" vertical="center"/>
    </xf>
    <xf numFmtId="180" fontId="10" fillId="7" borderId="50" xfId="16" applyNumberFormat="1" applyFont="1" applyFill="1" applyBorder="1" applyAlignment="1">
      <alignment horizontal="right" vertical="center"/>
    </xf>
    <xf numFmtId="180" fontId="0" fillId="7" borderId="0" xfId="0" applyNumberFormat="1" applyFill="1"/>
    <xf numFmtId="180" fontId="0" fillId="7" borderId="49" xfId="0" applyNumberFormat="1" applyFill="1" applyBorder="1" applyAlignment="1">
      <alignment vertical="center"/>
    </xf>
    <xf numFmtId="166" fontId="1" fillId="7" borderId="0" xfId="16" applyNumberFormat="1" applyFont="1" applyFill="1" applyAlignment="1">
      <alignment vertical="center"/>
    </xf>
    <xf numFmtId="166" fontId="10" fillId="7" borderId="49" xfId="16" applyNumberFormat="1" applyFont="1" applyFill="1" applyBorder="1" applyAlignment="1">
      <alignment vertical="center"/>
    </xf>
    <xf numFmtId="166" fontId="10" fillId="7" borderId="50" xfId="16" applyNumberFormat="1" applyFont="1" applyFill="1" applyBorder="1" applyAlignment="1">
      <alignment vertical="center"/>
    </xf>
    <xf numFmtId="166" fontId="0" fillId="7" borderId="0" xfId="16" applyNumberFormat="1" applyFont="1" applyFill="1"/>
    <xf numFmtId="0" fontId="25" fillId="10" borderId="87" xfId="9" applyFont="1" applyFill="1" applyBorder="1" applyAlignment="1">
      <alignment horizontal="center" vertical="center"/>
    </xf>
    <xf numFmtId="0" fontId="25" fillId="10" borderId="0" xfId="9" applyFont="1" applyFill="1" applyAlignment="1">
      <alignment horizontal="center" vertical="center"/>
    </xf>
    <xf numFmtId="17" fontId="46" fillId="0" borderId="0" xfId="9" applyNumberFormat="1" applyFont="1" applyAlignment="1">
      <alignment horizontal="center" vertical="center" wrapText="1"/>
    </xf>
    <xf numFmtId="17" fontId="46" fillId="0" borderId="52" xfId="9" applyNumberFormat="1" applyFont="1" applyBorder="1" applyAlignment="1">
      <alignment horizontal="center" vertical="center"/>
    </xf>
    <xf numFmtId="17" fontId="46" fillId="0" borderId="49" xfId="9" applyNumberFormat="1" applyFont="1" applyBorder="1" applyAlignment="1">
      <alignment horizontal="center" vertical="center"/>
    </xf>
    <xf numFmtId="0" fontId="46" fillId="0" borderId="87" xfId="14" applyFont="1" applyFill="1" applyBorder="1" applyAlignment="1">
      <alignment horizontal="center" vertical="center"/>
    </xf>
    <xf numFmtId="0" fontId="46" fillId="0" borderId="88" xfId="14" applyFont="1" applyFill="1" applyBorder="1" applyAlignment="1">
      <alignment horizontal="center" vertical="center"/>
    </xf>
    <xf numFmtId="0" fontId="46" fillId="0" borderId="64" xfId="14" applyFont="1" applyFill="1" applyBorder="1" applyAlignment="1">
      <alignment horizontal="center" vertical="center"/>
    </xf>
    <xf numFmtId="17" fontId="46" fillId="0" borderId="50" xfId="9" applyNumberFormat="1" applyFont="1" applyBorder="1" applyAlignment="1">
      <alignment horizontal="center" vertical="center"/>
    </xf>
    <xf numFmtId="0" fontId="46" fillId="0" borderId="0" xfId="14" applyFont="1" applyFill="1" applyBorder="1" applyAlignment="1">
      <alignment horizontal="center" vertical="center"/>
    </xf>
    <xf numFmtId="0" fontId="46" fillId="0" borderId="49" xfId="14" applyFont="1" applyFill="1" applyBorder="1" applyAlignment="1">
      <alignment horizontal="center" vertical="center"/>
    </xf>
    <xf numFmtId="17" fontId="46" fillId="7" borderId="50" xfId="9" applyNumberFormat="1" applyFont="1" applyFill="1" applyBorder="1" applyAlignment="1">
      <alignment horizontal="center" vertical="center"/>
    </xf>
    <xf numFmtId="17" fontId="46" fillId="7" borderId="57" xfId="9" applyNumberFormat="1" applyFont="1" applyFill="1" applyBorder="1" applyAlignment="1">
      <alignment horizontal="center" vertical="center"/>
    </xf>
    <xf numFmtId="17" fontId="46" fillId="7" borderId="68" xfId="9" applyNumberFormat="1" applyFont="1" applyFill="1" applyBorder="1" applyAlignment="1">
      <alignment horizontal="center" vertical="center"/>
    </xf>
    <xf numFmtId="17" fontId="46" fillId="7" borderId="51" xfId="9" applyNumberFormat="1" applyFont="1" applyFill="1" applyBorder="1" applyAlignment="1">
      <alignment horizontal="center" vertical="center"/>
    </xf>
    <xf numFmtId="0" fontId="46" fillId="0" borderId="65" xfId="14" applyFont="1" applyFill="1" applyBorder="1" applyAlignment="1">
      <alignment horizontal="center" vertical="center"/>
    </xf>
    <xf numFmtId="0" fontId="46" fillId="0" borderId="52" xfId="14" applyFont="1" applyFill="1" applyBorder="1" applyAlignment="1">
      <alignment horizontal="center" vertical="center"/>
    </xf>
    <xf numFmtId="0" fontId="46" fillId="0" borderId="58" xfId="14" applyFont="1" applyFill="1" applyBorder="1" applyAlignment="1">
      <alignment horizontal="center" vertical="center"/>
    </xf>
    <xf numFmtId="0" fontId="0" fillId="0" borderId="0" xfId="0" applyAlignment="1">
      <alignment horizontal="right"/>
    </xf>
    <xf numFmtId="188" fontId="42" fillId="0" borderId="0" xfId="0" applyNumberFormat="1" applyFont="1" applyAlignment="1">
      <alignment vertical="center"/>
    </xf>
    <xf numFmtId="0" fontId="24" fillId="7" borderId="0" xfId="0" applyFont="1" applyFill="1" applyAlignment="1">
      <alignment horizontal="center" vertical="center" wrapText="1"/>
    </xf>
    <xf numFmtId="0" fontId="24" fillId="7" borderId="49" xfId="0" applyFont="1" applyFill="1" applyBorder="1" applyAlignment="1">
      <alignment horizontal="center" vertical="center" wrapText="1"/>
    </xf>
    <xf numFmtId="0" fontId="21" fillId="10" borderId="0" xfId="0" applyFont="1" applyFill="1" applyAlignment="1">
      <alignment horizontal="center" vertical="center" wrapText="1"/>
    </xf>
    <xf numFmtId="0" fontId="10" fillId="7" borderId="49" xfId="9" applyFont="1" applyFill="1" applyBorder="1" applyAlignment="1">
      <alignment horizontal="center" vertical="center" wrapText="1"/>
    </xf>
    <xf numFmtId="0" fontId="10" fillId="7" borderId="49" xfId="9" applyFont="1" applyFill="1" applyBorder="1" applyAlignment="1">
      <alignment horizontal="center" vertical="center"/>
    </xf>
    <xf numFmtId="0" fontId="47" fillId="0" borderId="0" xfId="0" applyFont="1" applyAlignment="1">
      <alignment horizontal="left" vertical="center" wrapText="1"/>
    </xf>
    <xf numFmtId="0" fontId="24" fillId="0" borderId="0" xfId="0" applyFont="1" applyAlignment="1">
      <alignment horizontal="center" vertical="center" wrapText="1"/>
    </xf>
    <xf numFmtId="0" fontId="24" fillId="0" borderId="49" xfId="0" applyFont="1" applyBorder="1" applyAlignment="1">
      <alignment horizontal="center" vertical="center" wrapText="1"/>
    </xf>
    <xf numFmtId="0" fontId="23" fillId="7" borderId="49" xfId="0" applyFont="1" applyFill="1" applyBorder="1" applyAlignment="1">
      <alignment horizontal="center" vertical="center"/>
    </xf>
    <xf numFmtId="0" fontId="21" fillId="10" borderId="54" xfId="0" applyFont="1" applyFill="1" applyBorder="1" applyAlignment="1">
      <alignment horizontal="center" vertical="center"/>
    </xf>
    <xf numFmtId="0" fontId="21" fillId="10" borderId="51" xfId="0" applyFont="1" applyFill="1" applyBorder="1" applyAlignment="1">
      <alignment horizontal="center" vertical="center"/>
    </xf>
    <xf numFmtId="0" fontId="24" fillId="7" borderId="49" xfId="0" applyFont="1" applyFill="1" applyBorder="1" applyAlignment="1">
      <alignment horizontal="center" vertical="center"/>
    </xf>
    <xf numFmtId="0" fontId="21" fillId="10" borderId="50" xfId="0" applyFont="1" applyFill="1" applyBorder="1" applyAlignment="1">
      <alignment horizontal="center" vertical="center"/>
    </xf>
    <xf numFmtId="0" fontId="21" fillId="10" borderId="64" xfId="0" applyFont="1" applyFill="1" applyBorder="1" applyAlignment="1">
      <alignment horizontal="center" vertical="center"/>
    </xf>
    <xf numFmtId="0" fontId="21" fillId="10" borderId="49" xfId="0" applyFont="1" applyFill="1" applyBorder="1" applyAlignment="1">
      <alignment horizontal="center" vertical="center"/>
    </xf>
    <xf numFmtId="0" fontId="21" fillId="10" borderId="58" xfId="0" applyFont="1" applyFill="1" applyBorder="1" applyAlignment="1">
      <alignment horizontal="center" vertical="center"/>
    </xf>
    <xf numFmtId="0" fontId="47" fillId="0" borderId="0" xfId="12" applyFont="1" applyAlignment="1">
      <alignment horizontal="left" vertical="center" wrapText="1"/>
    </xf>
    <xf numFmtId="0" fontId="23" fillId="0" borderId="0" xfId="12" applyFont="1" applyAlignment="1">
      <alignment horizontal="left" vertical="center"/>
    </xf>
    <xf numFmtId="0" fontId="1" fillId="0" borderId="0" xfId="12" applyFont="1" applyAlignment="1">
      <alignment horizontal="left" vertical="center" wrapText="1"/>
    </xf>
    <xf numFmtId="0" fontId="23" fillId="0" borderId="0" xfId="12" applyFont="1" applyAlignment="1">
      <alignment horizontal="left" vertical="center" wrapText="1"/>
    </xf>
    <xf numFmtId="17" fontId="24" fillId="7" borderId="53" xfId="0" applyNumberFormat="1" applyFont="1" applyFill="1" applyBorder="1" applyAlignment="1">
      <alignment horizontal="center" vertical="center" wrapText="1"/>
    </xf>
    <xf numFmtId="17" fontId="24" fillId="7" borderId="0" xfId="0" applyNumberFormat="1" applyFont="1" applyFill="1" applyAlignment="1">
      <alignment horizontal="center" vertical="center" wrapText="1"/>
    </xf>
    <xf numFmtId="17" fontId="24" fillId="7" borderId="49" xfId="0" applyNumberFormat="1" applyFont="1" applyFill="1" applyBorder="1" applyAlignment="1">
      <alignment horizontal="center" vertical="center" wrapText="1"/>
    </xf>
    <xf numFmtId="17" fontId="24" fillId="7" borderId="49" xfId="0" applyNumberFormat="1" applyFont="1" applyFill="1" applyBorder="1" applyAlignment="1">
      <alignment horizontal="center" vertical="center"/>
    </xf>
    <xf numFmtId="17" fontId="21" fillId="10" borderId="50" xfId="0" applyNumberFormat="1" applyFont="1" applyFill="1" applyBorder="1" applyAlignment="1">
      <alignment horizontal="center" vertical="center"/>
    </xf>
    <xf numFmtId="17" fontId="21" fillId="10" borderId="51" xfId="0" applyNumberFormat="1" applyFont="1" applyFill="1" applyBorder="1" applyAlignment="1">
      <alignment horizontal="center" vertical="center"/>
    </xf>
    <xf numFmtId="0" fontId="21" fillId="10" borderId="54" xfId="12" applyFont="1" applyFill="1" applyBorder="1" applyAlignment="1">
      <alignment horizontal="center" vertical="center"/>
    </xf>
    <xf numFmtId="0" fontId="21" fillId="10" borderId="50" xfId="12" applyFont="1" applyFill="1" applyBorder="1" applyAlignment="1">
      <alignment horizontal="center" vertical="center"/>
    </xf>
    <xf numFmtId="0" fontId="21" fillId="10" borderId="51" xfId="12" applyFont="1" applyFill="1" applyBorder="1" applyAlignment="1">
      <alignment horizontal="center" vertical="center"/>
    </xf>
    <xf numFmtId="17" fontId="21" fillId="10" borderId="54" xfId="0" applyNumberFormat="1" applyFont="1" applyFill="1" applyBorder="1" applyAlignment="1">
      <alignment horizontal="center" vertical="center"/>
    </xf>
    <xf numFmtId="17" fontId="24" fillId="7" borderId="53" xfId="9" applyNumberFormat="1" applyFont="1" applyFill="1" applyBorder="1" applyAlignment="1">
      <alignment horizontal="center" vertical="center" wrapText="1"/>
    </xf>
    <xf numFmtId="17" fontId="24" fillId="7" borderId="0" xfId="9" applyNumberFormat="1" applyFont="1" applyFill="1" applyAlignment="1">
      <alignment horizontal="center" vertical="center"/>
    </xf>
    <xf numFmtId="17" fontId="24" fillId="7" borderId="49" xfId="9" applyNumberFormat="1" applyFont="1" applyFill="1" applyBorder="1" applyAlignment="1">
      <alignment horizontal="center" vertical="center"/>
    </xf>
    <xf numFmtId="0" fontId="24" fillId="0" borderId="49" xfId="9" applyFont="1" applyBorder="1" applyAlignment="1">
      <alignment horizontal="center" vertical="center"/>
    </xf>
    <xf numFmtId="17" fontId="24" fillId="7" borderId="50" xfId="9" applyNumberFormat="1" applyFont="1" applyFill="1" applyBorder="1" applyAlignment="1">
      <alignment horizontal="center" vertical="center" wrapText="1"/>
    </xf>
    <xf numFmtId="17" fontId="24" fillId="7" borderId="50" xfId="9" applyNumberFormat="1" applyFont="1" applyFill="1" applyBorder="1" applyAlignment="1">
      <alignment horizontal="center" vertical="center"/>
    </xf>
    <xf numFmtId="0" fontId="1" fillId="0" borderId="0" xfId="0" applyFont="1" applyAlignment="1">
      <alignment horizontal="left" vertical="center" wrapText="1"/>
    </xf>
    <xf numFmtId="0" fontId="10" fillId="0" borderId="50" xfId="0" applyFont="1" applyBorder="1" applyAlignment="1">
      <alignment horizontal="center" vertical="center"/>
    </xf>
    <xf numFmtId="0" fontId="24" fillId="0" borderId="0" xfId="10" applyFont="1" applyAlignment="1">
      <alignment horizontal="center" vertical="center" wrapText="1"/>
    </xf>
    <xf numFmtId="0" fontId="24" fillId="0" borderId="49" xfId="10" applyFont="1" applyBorder="1" applyAlignment="1">
      <alignment horizontal="center" vertical="center"/>
    </xf>
    <xf numFmtId="0" fontId="10" fillId="7" borderId="50" xfId="10" applyFont="1" applyFill="1" applyBorder="1" applyAlignment="1">
      <alignment horizontal="center" vertical="center" wrapText="1"/>
    </xf>
    <xf numFmtId="0" fontId="10" fillId="7" borderId="53" xfId="10" applyFont="1" applyFill="1" applyBorder="1" applyAlignment="1">
      <alignment horizontal="center" vertical="center" wrapText="1"/>
    </xf>
    <xf numFmtId="0" fontId="10" fillId="7" borderId="49" xfId="10" applyFont="1" applyFill="1" applyBorder="1" applyAlignment="1">
      <alignment horizontal="center" vertical="center" wrapText="1"/>
    </xf>
    <xf numFmtId="0" fontId="1" fillId="7" borderId="49" xfId="10" applyFill="1" applyBorder="1" applyAlignment="1">
      <alignment horizontal="center" vertical="center"/>
    </xf>
    <xf numFmtId="0" fontId="10" fillId="7" borderId="50" xfId="0" applyFont="1" applyFill="1" applyBorder="1" applyAlignment="1">
      <alignment horizontal="center" vertical="center"/>
    </xf>
    <xf numFmtId="0" fontId="0" fillId="7" borderId="53" xfId="0" applyFill="1" applyBorder="1" applyAlignment="1">
      <alignment horizontal="justify" vertical="center" wrapText="1"/>
    </xf>
    <xf numFmtId="0" fontId="10" fillId="7" borderId="0" xfId="0" applyFont="1" applyFill="1" applyAlignment="1">
      <alignment horizontal="center" vertical="center"/>
    </xf>
    <xf numFmtId="0" fontId="10" fillId="7" borderId="49" xfId="0" applyFont="1" applyFill="1" applyBorder="1" applyAlignment="1">
      <alignment horizontal="center" vertical="center"/>
    </xf>
    <xf numFmtId="0" fontId="0" fillId="7" borderId="53" xfId="0" applyFill="1" applyBorder="1" applyAlignment="1">
      <alignment horizontal="justify" vertical="center"/>
    </xf>
    <xf numFmtId="0" fontId="24" fillId="0" borderId="0" xfId="10" applyFont="1" applyAlignment="1">
      <alignment horizontal="center" vertical="center"/>
    </xf>
    <xf numFmtId="0" fontId="24" fillId="0" borderId="53" xfId="10" applyFont="1" applyBorder="1" applyAlignment="1">
      <alignment horizontal="center" vertical="center"/>
    </xf>
    <xf numFmtId="0" fontId="24" fillId="0" borderId="50" xfId="10" applyFont="1" applyBorder="1" applyAlignment="1">
      <alignment horizontal="center" vertical="center"/>
    </xf>
    <xf numFmtId="17" fontId="21" fillId="10" borderId="49" xfId="10" applyNumberFormat="1" applyFont="1" applyFill="1" applyBorder="1" applyAlignment="1">
      <alignment horizontal="center" vertical="center"/>
    </xf>
    <xf numFmtId="0" fontId="21" fillId="10" borderId="49" xfId="10" applyFont="1" applyFill="1" applyBorder="1" applyAlignment="1">
      <alignment horizontal="center" vertical="center"/>
    </xf>
    <xf numFmtId="17" fontId="24" fillId="0" borderId="49" xfId="10" applyNumberFormat="1" applyFont="1" applyBorder="1" applyAlignment="1">
      <alignment horizontal="center" vertical="center"/>
    </xf>
    <xf numFmtId="17" fontId="21" fillId="10" borderId="71" xfId="10" applyNumberFormat="1" applyFont="1" applyFill="1" applyBorder="1" applyAlignment="1">
      <alignment horizontal="center" vertical="center"/>
    </xf>
    <xf numFmtId="17" fontId="24" fillId="0" borderId="50" xfId="10" applyNumberFormat="1" applyFont="1" applyBorder="1" applyAlignment="1">
      <alignment horizontal="center" vertical="center"/>
    </xf>
    <xf numFmtId="0" fontId="10" fillId="7" borderId="0" xfId="10" applyFont="1" applyFill="1" applyAlignment="1">
      <alignment horizontal="center" vertical="center"/>
    </xf>
    <xf numFmtId="0" fontId="10" fillId="7" borderId="49" xfId="10" applyFont="1" applyFill="1" applyBorder="1" applyAlignment="1">
      <alignment horizontal="center" vertical="center"/>
    </xf>
    <xf numFmtId="0" fontId="10" fillId="0" borderId="53" xfId="10" applyFont="1" applyBorder="1" applyAlignment="1">
      <alignment horizontal="center" vertical="center" wrapText="1"/>
    </xf>
    <xf numFmtId="0" fontId="10" fillId="0" borderId="49" xfId="10" applyFont="1" applyBorder="1" applyAlignment="1">
      <alignment horizontal="center" vertical="center"/>
    </xf>
    <xf numFmtId="0" fontId="10" fillId="0" borderId="49" xfId="10" applyFont="1" applyBorder="1" applyAlignment="1">
      <alignment horizontal="center" wrapText="1"/>
    </xf>
    <xf numFmtId="0" fontId="10" fillId="0" borderId="50" xfId="10" applyFont="1" applyBorder="1" applyAlignment="1">
      <alignment horizontal="center"/>
    </xf>
    <xf numFmtId="0" fontId="10" fillId="0" borderId="60" xfId="10" applyFont="1" applyBorder="1" applyAlignment="1">
      <alignment horizontal="center" wrapText="1"/>
    </xf>
    <xf numFmtId="0" fontId="10" fillId="0" borderId="48" xfId="10" applyFont="1" applyBorder="1" applyAlignment="1">
      <alignment horizontal="center" wrapText="1"/>
    </xf>
    <xf numFmtId="0" fontId="10" fillId="0" borderId="61" xfId="10" applyFont="1" applyBorder="1" applyAlignment="1">
      <alignment horizontal="center" wrapText="1"/>
    </xf>
    <xf numFmtId="0" fontId="1" fillId="13" borderId="0" xfId="0" applyFont="1" applyFill="1" applyAlignment="1">
      <alignment horizontal="left" vertical="center" wrapText="1"/>
    </xf>
    <xf numFmtId="0" fontId="17" fillId="0" borderId="0" xfId="14" applyFont="1" applyFill="1" applyAlignment="1">
      <alignment horizontal="center" vertical="center"/>
    </xf>
    <xf numFmtId="0" fontId="17" fillId="0" borderId="63" xfId="14" applyFont="1" applyFill="1" applyBorder="1" applyAlignment="1">
      <alignment horizontal="center" vertical="center"/>
    </xf>
    <xf numFmtId="0" fontId="24" fillId="0" borderId="0" xfId="14" applyFont="1" applyFill="1" applyBorder="1" applyAlignment="1">
      <alignment horizontal="center" vertical="center"/>
    </xf>
    <xf numFmtId="0" fontId="24" fillId="0" borderId="49" xfId="14" applyFont="1" applyFill="1" applyBorder="1" applyAlignment="1">
      <alignment horizontal="center" vertical="center"/>
    </xf>
    <xf numFmtId="0" fontId="32" fillId="0" borderId="49" xfId="14" applyFont="1" applyFill="1" applyBorder="1" applyAlignment="1">
      <alignment horizontal="center" vertical="center" wrapText="1"/>
    </xf>
    <xf numFmtId="0" fontId="25" fillId="10" borderId="76" xfId="0" applyFont="1" applyFill="1" applyBorder="1" applyAlignment="1">
      <alignment horizontal="center" vertical="center"/>
    </xf>
    <xf numFmtId="0" fontId="25" fillId="10" borderId="72" xfId="0" applyFont="1" applyFill="1" applyBorder="1" applyAlignment="1">
      <alignment horizontal="center" vertical="center"/>
    </xf>
    <xf numFmtId="0" fontId="25" fillId="10" borderId="75" xfId="0" applyFont="1" applyFill="1" applyBorder="1" applyAlignment="1">
      <alignment horizontal="center" vertical="center"/>
    </xf>
    <xf numFmtId="17" fontId="46" fillId="0" borderId="87" xfId="9" applyNumberFormat="1" applyFont="1" applyBorder="1" applyAlignment="1">
      <alignment horizontal="center" vertical="center" wrapText="1"/>
    </xf>
    <xf numFmtId="17" fontId="46" fillId="0" borderId="52" xfId="9" applyNumberFormat="1" applyFont="1" applyBorder="1" applyAlignment="1">
      <alignment horizontal="center" vertical="center" wrapText="1"/>
    </xf>
    <xf numFmtId="17" fontId="46" fillId="0" borderId="64" xfId="9" applyNumberFormat="1" applyFont="1" applyBorder="1" applyAlignment="1">
      <alignment horizontal="center" vertical="center" wrapText="1"/>
    </xf>
    <xf numFmtId="17" fontId="46" fillId="0" borderId="58" xfId="9" applyNumberFormat="1" applyFont="1" applyBorder="1" applyAlignment="1">
      <alignment horizontal="center" vertical="center" wrapText="1"/>
    </xf>
    <xf numFmtId="17" fontId="46" fillId="0" borderId="82" xfId="9" applyNumberFormat="1" applyFont="1" applyBorder="1" applyAlignment="1">
      <alignment horizontal="center" vertical="center"/>
    </xf>
    <xf numFmtId="17" fontId="46" fillId="0" borderId="65" xfId="9" applyNumberFormat="1" applyFont="1" applyBorder="1" applyAlignment="1">
      <alignment horizontal="center" vertical="center"/>
    </xf>
    <xf numFmtId="17" fontId="46" fillId="0" borderId="64" xfId="9" applyNumberFormat="1" applyFont="1" applyBorder="1" applyAlignment="1">
      <alignment horizontal="center" vertical="center"/>
    </xf>
    <xf numFmtId="17" fontId="46" fillId="0" borderId="58" xfId="9" applyNumberFormat="1" applyFont="1" applyBorder="1" applyAlignment="1">
      <alignment horizontal="center" vertical="center"/>
    </xf>
    <xf numFmtId="17" fontId="46" fillId="0" borderId="54" xfId="9" applyNumberFormat="1" applyFont="1" applyBorder="1" applyAlignment="1">
      <alignment horizontal="center" vertical="center"/>
    </xf>
    <xf numFmtId="17" fontId="46" fillId="0" borderId="50" xfId="9" applyNumberFormat="1" applyFont="1" applyBorder="1" applyAlignment="1">
      <alignment horizontal="center" vertical="center"/>
    </xf>
    <xf numFmtId="17" fontId="46" fillId="0" borderId="51" xfId="9" applyNumberFormat="1" applyFont="1" applyBorder="1" applyAlignment="1">
      <alignment horizontal="center" vertical="center"/>
    </xf>
    <xf numFmtId="0" fontId="17" fillId="0" borderId="82" xfId="9" applyFont="1" applyBorder="1" applyAlignment="1">
      <alignment horizontal="center" vertical="center"/>
    </xf>
    <xf numFmtId="0" fontId="17" fillId="0" borderId="65" xfId="9" applyFont="1" applyBorder="1" applyAlignment="1">
      <alignment horizontal="center" vertical="center"/>
    </xf>
    <xf numFmtId="0" fontId="17" fillId="0" borderId="64" xfId="9" applyFont="1" applyBorder="1" applyAlignment="1">
      <alignment horizontal="center" vertical="center"/>
    </xf>
    <xf numFmtId="0" fontId="17" fillId="0" borderId="58" xfId="9" applyFont="1" applyBorder="1" applyAlignment="1">
      <alignment horizontal="center" vertical="center"/>
    </xf>
    <xf numFmtId="49" fontId="37" fillId="7" borderId="50" xfId="10" applyNumberFormat="1" applyFont="1" applyFill="1" applyBorder="1" applyAlignment="1">
      <alignment horizontal="center" vertical="center" wrapText="1"/>
    </xf>
    <xf numFmtId="0" fontId="37" fillId="7" borderId="50" xfId="10" applyFont="1" applyFill="1" applyBorder="1" applyAlignment="1">
      <alignment horizontal="center" vertical="center"/>
    </xf>
    <xf numFmtId="0" fontId="37" fillId="7" borderId="51" xfId="10" applyFont="1" applyFill="1" applyBorder="1" applyAlignment="1">
      <alignment horizontal="center" vertical="center"/>
    </xf>
    <xf numFmtId="0" fontId="40" fillId="10" borderId="45" xfId="10" applyFont="1" applyFill="1" applyBorder="1" applyAlignment="1">
      <alignment horizontal="center" vertical="center"/>
    </xf>
    <xf numFmtId="0" fontId="40" fillId="10" borderId="70" xfId="10" applyFont="1" applyFill="1" applyBorder="1" applyAlignment="1">
      <alignment horizontal="center" vertical="center"/>
    </xf>
    <xf numFmtId="17" fontId="37" fillId="7" borderId="53" xfId="10" applyNumberFormat="1" applyFont="1" applyFill="1" applyBorder="1" applyAlignment="1">
      <alignment horizontal="center" vertical="center"/>
    </xf>
    <xf numFmtId="0" fontId="37" fillId="7" borderId="49" xfId="10" applyFont="1" applyFill="1" applyBorder="1" applyAlignment="1">
      <alignment horizontal="center" vertical="center"/>
    </xf>
    <xf numFmtId="179" fontId="21" fillId="10" borderId="44" xfId="13" applyNumberFormat="1" applyFont="1" applyFill="1" applyBorder="1" applyAlignment="1">
      <alignment horizontal="center" vertical="center" wrapText="1"/>
    </xf>
    <xf numFmtId="179" fontId="21" fillId="10" borderId="89" xfId="13"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10" borderId="27"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27" xfId="0" applyFont="1" applyFill="1" applyBorder="1" applyAlignment="1">
      <alignment horizontal="center" vertical="center" wrapText="1"/>
    </xf>
    <xf numFmtId="0" fontId="10" fillId="5" borderId="28" xfId="0" applyFont="1" applyFill="1" applyBorder="1" applyAlignment="1">
      <alignment horizontal="left" vertical="center" wrapText="1"/>
    </xf>
    <xf numFmtId="0" fontId="1" fillId="0" borderId="33" xfId="0" applyFont="1" applyBorder="1" applyAlignment="1">
      <alignment horizontal="left"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10" fillId="7" borderId="28" xfId="0" applyFont="1" applyFill="1" applyBorder="1" applyAlignment="1">
      <alignment horizontal="left" vertical="center"/>
    </xf>
    <xf numFmtId="0" fontId="10" fillId="7" borderId="33" xfId="0" applyFont="1" applyFill="1" applyBorder="1" applyAlignment="1">
      <alignment horizontal="left" vertical="center"/>
    </xf>
    <xf numFmtId="0" fontId="10" fillId="7" borderId="31" xfId="0" applyFont="1" applyFill="1" applyBorder="1" applyAlignment="1">
      <alignment horizontal="left" vertical="center"/>
    </xf>
    <xf numFmtId="0" fontId="10" fillId="7" borderId="32" xfId="0" applyFont="1" applyFill="1" applyBorder="1" applyAlignment="1">
      <alignment horizontal="left" vertical="center"/>
    </xf>
    <xf numFmtId="0" fontId="21" fillId="10" borderId="30" xfId="0" applyFont="1" applyFill="1" applyBorder="1" applyAlignment="1">
      <alignment horizontal="center" vertical="center" wrapText="1"/>
    </xf>
    <xf numFmtId="0" fontId="1" fillId="7" borderId="33" xfId="0" applyFont="1" applyFill="1" applyBorder="1" applyAlignment="1">
      <alignment horizontal="left" vertical="center"/>
    </xf>
    <xf numFmtId="0" fontId="1" fillId="7" borderId="31" xfId="0" applyFont="1" applyFill="1" applyBorder="1" applyAlignment="1">
      <alignment horizontal="left" vertical="center"/>
    </xf>
    <xf numFmtId="0" fontId="1" fillId="7" borderId="32" xfId="0" applyFont="1" applyFill="1" applyBorder="1" applyAlignment="1">
      <alignment horizontal="left" vertical="center"/>
    </xf>
    <xf numFmtId="0" fontId="10" fillId="7" borderId="21" xfId="0" applyFont="1" applyFill="1" applyBorder="1" applyAlignment="1">
      <alignment horizontal="left" vertical="center"/>
    </xf>
    <xf numFmtId="0" fontId="1" fillId="0" borderId="41" xfId="0" applyFont="1" applyBorder="1" applyAlignment="1">
      <alignment horizontal="left"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10" fillId="5" borderId="33" xfId="0" applyFont="1" applyFill="1" applyBorder="1" applyAlignment="1">
      <alignment horizontal="left" vertical="center"/>
    </xf>
    <xf numFmtId="0" fontId="10" fillId="5" borderId="31" xfId="0" applyFont="1" applyFill="1" applyBorder="1" applyAlignment="1">
      <alignment horizontal="left" vertical="center"/>
    </xf>
    <xf numFmtId="0" fontId="10" fillId="5" borderId="32" xfId="0" applyFont="1" applyFill="1" applyBorder="1" applyAlignment="1">
      <alignment horizontal="left" vertical="center"/>
    </xf>
    <xf numFmtId="0" fontId="10" fillId="5" borderId="33" xfId="0" applyFont="1" applyFill="1" applyBorder="1" applyAlignment="1">
      <alignment horizontal="left" vertical="center" wrapText="1"/>
    </xf>
    <xf numFmtId="0" fontId="10" fillId="5" borderId="31"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0" fillId="5" borderId="41" xfId="0" applyFont="1" applyFill="1" applyBorder="1" applyAlignment="1">
      <alignment horizontal="left" vertical="center"/>
    </xf>
    <xf numFmtId="0" fontId="21" fillId="10" borderId="31" xfId="0" applyFont="1" applyFill="1" applyBorder="1" applyAlignment="1">
      <alignment horizontal="center" vertical="center" wrapText="1"/>
    </xf>
    <xf numFmtId="0" fontId="21" fillId="10" borderId="90" xfId="0" applyFont="1" applyFill="1" applyBorder="1" applyAlignment="1">
      <alignment horizontal="center" vertical="center" wrapText="1"/>
    </xf>
    <xf numFmtId="0" fontId="10" fillId="5" borderId="12" xfId="0" applyFont="1" applyFill="1" applyBorder="1" applyAlignment="1">
      <alignment horizontal="center" vertical="center"/>
    </xf>
    <xf numFmtId="0" fontId="10" fillId="5" borderId="27" xfId="0" applyFont="1" applyFill="1" applyBorder="1" applyAlignment="1">
      <alignment horizontal="center" vertical="center"/>
    </xf>
    <xf numFmtId="0" fontId="21" fillId="10" borderId="21" xfId="0" applyFont="1" applyFill="1" applyBorder="1" applyAlignment="1">
      <alignment horizontal="center" vertical="center" wrapText="1"/>
    </xf>
    <xf numFmtId="0" fontId="1" fillId="0" borderId="33" xfId="0" applyFont="1" applyBorder="1" applyAlignment="1">
      <alignment horizontal="left" vertical="center"/>
    </xf>
    <xf numFmtId="0" fontId="10" fillId="5" borderId="28" xfId="0" applyFont="1" applyFill="1" applyBorder="1" applyAlignment="1">
      <alignment horizontal="left" vertical="center" wrapText="1" indent="4"/>
    </xf>
    <xf numFmtId="0" fontId="1" fillId="0" borderId="33" xfId="0" applyFont="1" applyBorder="1" applyAlignment="1">
      <alignment horizontal="left" vertical="center" wrapText="1" indent="4"/>
    </xf>
    <xf numFmtId="0" fontId="1" fillId="0" borderId="31" xfId="0" applyFont="1" applyBorder="1" applyAlignment="1">
      <alignment horizontal="left" vertical="center" wrapText="1" indent="4"/>
    </xf>
    <xf numFmtId="0" fontId="1" fillId="0" borderId="32" xfId="0" applyFont="1" applyBorder="1" applyAlignment="1">
      <alignment horizontal="left" vertical="center" wrapText="1" indent="4"/>
    </xf>
    <xf numFmtId="0" fontId="10" fillId="7" borderId="28" xfId="0" applyFont="1" applyFill="1" applyBorder="1" applyAlignment="1">
      <alignment horizontal="left" vertical="center" indent="4"/>
    </xf>
    <xf numFmtId="0" fontId="1" fillId="0" borderId="33" xfId="0" applyFont="1" applyBorder="1" applyAlignment="1">
      <alignment horizontal="left" vertical="center" indent="4"/>
    </xf>
    <xf numFmtId="0" fontId="1" fillId="0" borderId="31" xfId="0" applyFont="1" applyBorder="1" applyAlignment="1">
      <alignment horizontal="left" vertical="center" indent="4"/>
    </xf>
    <xf numFmtId="0" fontId="1" fillId="0" borderId="32" xfId="0" applyFont="1" applyBorder="1" applyAlignment="1">
      <alignment horizontal="left" vertical="center" indent="4"/>
    </xf>
    <xf numFmtId="0" fontId="1" fillId="7" borderId="33" xfId="0" applyFont="1" applyFill="1" applyBorder="1" applyAlignment="1">
      <alignment horizontal="left" vertical="center" indent="4"/>
    </xf>
    <xf numFmtId="0" fontId="1" fillId="7" borderId="31" xfId="0" applyFont="1" applyFill="1" applyBorder="1" applyAlignment="1">
      <alignment horizontal="left" vertical="center" indent="4"/>
    </xf>
    <xf numFmtId="0" fontId="1" fillId="7" borderId="32" xfId="0" applyFont="1" applyFill="1" applyBorder="1" applyAlignment="1">
      <alignment horizontal="left" vertical="center" indent="4"/>
    </xf>
    <xf numFmtId="0" fontId="10" fillId="7" borderId="21" xfId="0" applyFont="1" applyFill="1" applyBorder="1" applyAlignment="1">
      <alignment horizontal="left" vertical="center" indent="4"/>
    </xf>
    <xf numFmtId="0" fontId="1" fillId="0" borderId="41" xfId="0" applyFont="1" applyBorder="1" applyAlignment="1">
      <alignment horizontal="left" vertical="center" indent="4"/>
    </xf>
    <xf numFmtId="0" fontId="0" fillId="0" borderId="0" xfId="0" applyAlignment="1">
      <alignment horizontal="center"/>
    </xf>
    <xf numFmtId="0" fontId="13" fillId="0" borderId="0" xfId="0" applyFont="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7" xfId="0" applyFont="1" applyBorder="1" applyAlignment="1">
      <alignment horizontal="right" vertical="center"/>
    </xf>
    <xf numFmtId="17" fontId="5" fillId="3" borderId="13" xfId="0" applyNumberFormat="1" applyFont="1" applyFill="1" applyBorder="1" applyAlignment="1">
      <alignment horizontal="center"/>
    </xf>
    <xf numFmtId="17" fontId="5" fillId="3" borderId="34" xfId="0" applyNumberFormat="1" applyFont="1" applyFill="1" applyBorder="1" applyAlignment="1">
      <alignment horizontal="center"/>
    </xf>
    <xf numFmtId="17" fontId="5" fillId="3" borderId="35" xfId="0" applyNumberFormat="1" applyFont="1" applyFill="1" applyBorder="1" applyAlignment="1">
      <alignment horizontal="center"/>
    </xf>
    <xf numFmtId="17" fontId="5" fillId="3" borderId="36" xfId="0" applyNumberFormat="1" applyFont="1" applyFill="1" applyBorder="1" applyAlignment="1">
      <alignment horizontal="center"/>
    </xf>
    <xf numFmtId="17" fontId="5" fillId="3" borderId="37" xfId="0" applyNumberFormat="1" applyFont="1" applyFill="1" applyBorder="1" applyAlignment="1">
      <alignment horizontal="center"/>
    </xf>
    <xf numFmtId="17" fontId="5" fillId="3" borderId="38" xfId="0" applyNumberFormat="1" applyFont="1" applyFill="1" applyBorder="1" applyAlignment="1">
      <alignment horizontal="center"/>
    </xf>
    <xf numFmtId="0" fontId="11" fillId="6" borderId="0" xfId="0" applyFont="1" applyFill="1" applyAlignment="1">
      <alignment horizontal="center"/>
    </xf>
  </cellXfs>
  <cellStyles count="24">
    <cellStyle name="60% - akcent 1" xfId="1" xr:uid="{00000000-0005-0000-0000-000000000000}"/>
    <cellStyle name="Diseño" xfId="2" xr:uid="{00000000-0005-0000-0000-000001000000}"/>
    <cellStyle name="Millares" xfId="3" builtinId="3"/>
    <cellStyle name="Millares [0]" xfId="20" builtinId="6"/>
    <cellStyle name="Millares [0] 10" xfId="4" xr:uid="{00000000-0005-0000-0000-000004000000}"/>
    <cellStyle name="Millares [0] 10 2" xfId="21" xr:uid="{5FBAA263-9CF9-4BF6-9A0F-5EBDD8F12FA8}"/>
    <cellStyle name="Millares [0] 2" xfId="5" xr:uid="{00000000-0005-0000-0000-000005000000}"/>
    <cellStyle name="Millares [0] 2 19" xfId="6" xr:uid="{00000000-0005-0000-0000-000006000000}"/>
    <cellStyle name="Millares [0] 2 2" xfId="19" xr:uid="{00000000-0005-0000-0000-000007000000}"/>
    <cellStyle name="Millares [0]_razind092003" xfId="7" xr:uid="{00000000-0005-0000-0000-000008000000}"/>
    <cellStyle name="No-definido" xfId="8" xr:uid="{00000000-0005-0000-0000-000009000000}"/>
    <cellStyle name="Normal" xfId="0" builtinId="0"/>
    <cellStyle name="Normal 10" xfId="9" xr:uid="{00000000-0005-0000-0000-00000B000000}"/>
    <cellStyle name="Normal 2" xfId="10" xr:uid="{00000000-0005-0000-0000-00000C000000}"/>
    <cellStyle name="Normal 20" xfId="22" xr:uid="{65CCAEC7-58FD-46AC-97FB-6922F50290DB}"/>
    <cellStyle name="Normal 3" xfId="11" xr:uid="{00000000-0005-0000-0000-00000D000000}"/>
    <cellStyle name="Normal 3 4 3" xfId="23" xr:uid="{4CE80547-B6CC-475E-9A6A-4A37F953679C}"/>
    <cellStyle name="Normal_graficos" xfId="12" xr:uid="{00000000-0005-0000-0000-00000E000000}"/>
    <cellStyle name="Normal_Modelo Paquete Ifrs Chile (2008)" xfId="13" xr:uid="{00000000-0005-0000-0000-00000F000000}"/>
    <cellStyle name="Normal_operacional" xfId="14" xr:uid="{00000000-0005-0000-0000-000010000000}"/>
    <cellStyle name="Normal_Paquete Nic 2005" xfId="15" xr:uid="{00000000-0005-0000-0000-000011000000}"/>
    <cellStyle name="Porcentaje" xfId="16" builtinId="5"/>
    <cellStyle name="Porcentaje 2" xfId="18" xr:uid="{00000000-0005-0000-0000-000013000000}"/>
    <cellStyle name="Porcentual 2 10" xfId="17" xr:uid="{00000000-0005-0000-0000-000014000000}"/>
  </cellStyles>
  <dxfs count="0"/>
  <tableStyles count="0" defaultTableStyle="TableStyleMedium9" defaultPivotStyle="PivotStyleLight16"/>
  <colors>
    <mruColors>
      <color rgb="FFFF5A0F"/>
      <color rgb="FFFCD5B4"/>
      <color rgb="FF0555FA"/>
      <color rgb="FFDDDDDD"/>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49</xdr:row>
      <xdr:rowOff>0</xdr:rowOff>
    </xdr:from>
    <xdr:to>
      <xdr:col>2</xdr:col>
      <xdr:colOff>596900</xdr:colOff>
      <xdr:row>50</xdr:row>
      <xdr:rowOff>126998</xdr:rowOff>
    </xdr:to>
    <xdr:sp macro="" textlink="">
      <xdr:nvSpPr>
        <xdr:cNvPr id="47465" name="Text Box 1">
          <a:extLst>
            <a:ext uri="{FF2B5EF4-FFF2-40B4-BE49-F238E27FC236}">
              <a16:creationId xmlns:a16="http://schemas.microsoft.com/office/drawing/2014/main" id="{00000000-0008-0000-0400-000069B90000}"/>
            </a:ext>
          </a:extLst>
        </xdr:cNvPr>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49</xdr:row>
      <xdr:rowOff>0</xdr:rowOff>
    </xdr:from>
    <xdr:to>
      <xdr:col>3</xdr:col>
      <xdr:colOff>596900</xdr:colOff>
      <xdr:row>50</xdr:row>
      <xdr:rowOff>126998</xdr:rowOff>
    </xdr:to>
    <xdr:sp macro="" textlink="">
      <xdr:nvSpPr>
        <xdr:cNvPr id="47466" name="Text Box 1">
          <a:extLst>
            <a:ext uri="{FF2B5EF4-FFF2-40B4-BE49-F238E27FC236}">
              <a16:creationId xmlns:a16="http://schemas.microsoft.com/office/drawing/2014/main" id="{00000000-0008-0000-0400-00006AB90000}"/>
            </a:ext>
          </a:extLst>
        </xdr:cNvPr>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Q18"/>
  <sheetViews>
    <sheetView showGridLines="0" workbookViewId="0"/>
  </sheetViews>
  <sheetFormatPr baseColWidth="10" defaultColWidth="11.42578125" defaultRowHeight="12.75"/>
  <cols>
    <col min="1" max="1" width="5.85546875" style="89" customWidth="1"/>
    <col min="2" max="2" width="22.85546875" style="89" customWidth="1"/>
    <col min="3" max="3" width="15.5703125" style="89" customWidth="1"/>
    <col min="4" max="4" width="15.5703125" style="89" bestFit="1" customWidth="1"/>
    <col min="5" max="5" width="12" style="89" customWidth="1"/>
    <col min="6" max="6" width="9.85546875" style="89" customWidth="1"/>
    <col min="7" max="7" width="11.42578125" style="89" customWidth="1"/>
    <col min="8" max="8" width="9" style="89" customWidth="1"/>
    <col min="9" max="10" width="11.42578125" style="89"/>
    <col min="18" max="16384" width="11.42578125" style="89"/>
  </cols>
  <sheetData>
    <row r="4" spans="2:17" ht="27.75" customHeight="1">
      <c r="B4" s="823" t="s">
        <v>0</v>
      </c>
      <c r="C4" s="825" t="s">
        <v>1</v>
      </c>
      <c r="D4" s="825"/>
      <c r="E4" s="825"/>
      <c r="F4" s="825"/>
      <c r="G4" s="825"/>
      <c r="H4" s="825"/>
      <c r="I4"/>
      <c r="J4"/>
    </row>
    <row r="5" spans="2:17" ht="12.75" customHeight="1">
      <c r="B5" s="824"/>
      <c r="C5" s="282" t="s">
        <v>488</v>
      </c>
      <c r="D5" s="283" t="s">
        <v>489</v>
      </c>
      <c r="E5" s="283" t="s">
        <v>2</v>
      </c>
      <c r="F5" s="282" t="s">
        <v>480</v>
      </c>
      <c r="G5" s="283" t="s">
        <v>481</v>
      </c>
      <c r="H5" s="283" t="s">
        <v>2</v>
      </c>
      <c r="I5"/>
      <c r="J5"/>
    </row>
    <row r="6" spans="2:17" s="88" customFormat="1" ht="6" customHeight="1">
      <c r="B6" s="133"/>
      <c r="C6" s="279"/>
      <c r="D6" s="123"/>
      <c r="E6" s="123"/>
      <c r="F6" s="279"/>
      <c r="G6" s="123"/>
      <c r="H6" s="123"/>
      <c r="I6"/>
      <c r="J6"/>
      <c r="K6"/>
      <c r="L6"/>
      <c r="M6"/>
      <c r="N6"/>
      <c r="O6"/>
      <c r="P6"/>
      <c r="Q6"/>
    </row>
    <row r="7" spans="2:17">
      <c r="B7" s="119" t="s">
        <v>5</v>
      </c>
      <c r="C7" s="280">
        <v>57.881999999999998</v>
      </c>
      <c r="D7" s="134">
        <v>-27.640999999999998</v>
      </c>
      <c r="E7" s="186">
        <v>-3.094063167034478</v>
      </c>
      <c r="F7" s="280">
        <v>26.152999999999999</v>
      </c>
      <c r="G7" s="134">
        <v>3.203000000000003</v>
      </c>
      <c r="H7" s="186" t="s">
        <v>490</v>
      </c>
      <c r="I7"/>
      <c r="J7"/>
    </row>
    <row r="8" spans="2:17">
      <c r="B8" s="119" t="s">
        <v>6</v>
      </c>
      <c r="C8" s="281">
        <v>1720.1110000000001</v>
      </c>
      <c r="D8" s="134">
        <v>1733.463</v>
      </c>
      <c r="E8" s="186">
        <v>-7.7025007167732529E-3</v>
      </c>
      <c r="F8" s="281">
        <v>519.70000000000005</v>
      </c>
      <c r="G8" s="134">
        <v>545.45299999999997</v>
      </c>
      <c r="H8" s="186">
        <v>-4.721396710624004E-2</v>
      </c>
      <c r="I8"/>
      <c r="J8"/>
    </row>
    <row r="9" spans="2:17">
      <c r="B9" s="119" t="s">
        <v>7</v>
      </c>
      <c r="C9" s="281">
        <v>1122.0519999999999</v>
      </c>
      <c r="D9" s="134">
        <v>1135.425</v>
      </c>
      <c r="E9" s="186">
        <v>-1.177796860206537E-2</v>
      </c>
      <c r="F9" s="281">
        <v>337.46699999999987</v>
      </c>
      <c r="G9" s="134">
        <v>428.61799999999994</v>
      </c>
      <c r="H9" s="186">
        <v>-0.21266255733543638</v>
      </c>
      <c r="I9"/>
      <c r="J9"/>
    </row>
    <row r="10" spans="2:17">
      <c r="B10" s="119" t="s">
        <v>8</v>
      </c>
      <c r="C10" s="281">
        <v>123.96899999999999</v>
      </c>
      <c r="D10" s="134">
        <v>80.161000000000001</v>
      </c>
      <c r="E10" s="186">
        <v>0.54650016841107263</v>
      </c>
      <c r="F10" s="280">
        <v>59.807999999999993</v>
      </c>
      <c r="G10" s="516">
        <v>29.126000000000005</v>
      </c>
      <c r="H10" s="186">
        <v>1.0534230584357611</v>
      </c>
      <c r="I10"/>
      <c r="J10"/>
    </row>
    <row r="11" spans="2:17" s="119" customFormat="1">
      <c r="B11" s="286" t="s">
        <v>9</v>
      </c>
      <c r="C11" s="287">
        <v>3010.9970000000003</v>
      </c>
      <c r="D11" s="288">
        <v>2899.348</v>
      </c>
      <c r="E11" s="289">
        <v>3.8508312903452913E-2</v>
      </c>
      <c r="F11" s="287">
        <v>939.13699999999994</v>
      </c>
      <c r="G11" s="288">
        <v>999.85399999999981</v>
      </c>
      <c r="H11" s="289">
        <v>-6.072586597643248E-2</v>
      </c>
      <c r="I11"/>
      <c r="J11"/>
      <c r="K11"/>
      <c r="L11"/>
      <c r="M11"/>
      <c r="N11"/>
      <c r="O11"/>
      <c r="P11"/>
      <c r="Q11"/>
    </row>
    <row r="12" spans="2:17">
      <c r="B12" s="119" t="s">
        <v>10</v>
      </c>
      <c r="I12"/>
      <c r="J12"/>
    </row>
    <row r="13" spans="2:17">
      <c r="I13"/>
      <c r="J13"/>
    </row>
    <row r="14" spans="2:17">
      <c r="I14"/>
      <c r="J14"/>
    </row>
    <row r="15" spans="2:17">
      <c r="I15"/>
      <c r="J15"/>
    </row>
    <row r="16" spans="2:17">
      <c r="I16"/>
      <c r="J16"/>
    </row>
    <row r="17" spans="9:10">
      <c r="I17"/>
      <c r="J17"/>
    </row>
    <row r="18" spans="9:10">
      <c r="I18"/>
      <c r="J18"/>
    </row>
  </sheetData>
  <mergeCells count="2">
    <mergeCell ref="B4:B5"/>
    <mergeCell ref="C4:H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5"/>
  <sheetViews>
    <sheetView showGridLines="0" workbookViewId="0"/>
  </sheetViews>
  <sheetFormatPr baseColWidth="10" defaultColWidth="11.42578125" defaultRowHeight="12.75"/>
  <cols>
    <col min="1" max="1" width="6.140625" style="89" customWidth="1"/>
    <col min="2" max="2" width="55.42578125" style="148" customWidth="1"/>
    <col min="3" max="3" width="9.140625" style="148" customWidth="1"/>
    <col min="4" max="4" width="16.28515625" style="148" customWidth="1"/>
    <col min="5" max="5" width="13.42578125" style="148" customWidth="1"/>
    <col min="6" max="6" width="9.140625" style="148" customWidth="1"/>
    <col min="7" max="7" width="17.28515625" style="148" customWidth="1"/>
    <col min="8" max="8" width="13.7109375" style="148" customWidth="1"/>
    <col min="9" max="16384" width="11.42578125" style="89"/>
  </cols>
  <sheetData>
    <row r="1" spans="2:8">
      <c r="B1" s="97"/>
      <c r="C1" s="97"/>
      <c r="D1" s="97"/>
      <c r="E1" s="97"/>
      <c r="F1" s="97"/>
      <c r="G1" s="97"/>
      <c r="H1" s="97"/>
    </row>
    <row r="2" spans="2:8">
      <c r="B2" s="389"/>
      <c r="C2" s="389"/>
      <c r="D2" s="389"/>
      <c r="E2" s="389"/>
      <c r="F2" s="389"/>
      <c r="G2" s="389"/>
      <c r="H2" s="389"/>
    </row>
    <row r="3" spans="2:8" s="120" customFormat="1">
      <c r="B3" s="861" t="s">
        <v>139</v>
      </c>
      <c r="C3" s="873" t="s">
        <v>140</v>
      </c>
      <c r="D3" s="873"/>
      <c r="E3" s="873"/>
      <c r="F3" s="874"/>
      <c r="G3" s="874"/>
      <c r="H3" s="874"/>
    </row>
    <row r="4" spans="2:8" s="120" customFormat="1" ht="38.25">
      <c r="B4" s="872"/>
      <c r="C4" s="652" t="s">
        <v>113</v>
      </c>
      <c r="D4" s="653" t="s">
        <v>141</v>
      </c>
      <c r="E4" s="654" t="s">
        <v>142</v>
      </c>
      <c r="F4" s="431" t="s">
        <v>113</v>
      </c>
      <c r="G4" s="432" t="s">
        <v>141</v>
      </c>
      <c r="H4" s="432" t="s">
        <v>143</v>
      </c>
    </row>
    <row r="5" spans="2:8" s="120" customFormat="1">
      <c r="B5" s="862"/>
      <c r="C5" s="875" t="s">
        <v>488</v>
      </c>
      <c r="D5" s="876"/>
      <c r="E5" s="876"/>
      <c r="F5" s="877" t="s">
        <v>489</v>
      </c>
      <c r="G5" s="862"/>
      <c r="H5" s="862"/>
    </row>
    <row r="6" spans="2:8">
      <c r="B6" s="97"/>
      <c r="F6" s="97"/>
      <c r="G6" s="97"/>
      <c r="H6" s="97"/>
    </row>
    <row r="7" spans="2:8">
      <c r="B7" s="101" t="s">
        <v>98</v>
      </c>
      <c r="F7" s="97"/>
      <c r="G7" s="97"/>
      <c r="H7" s="97"/>
    </row>
    <row r="8" spans="2:8">
      <c r="B8" s="97" t="s">
        <v>5</v>
      </c>
      <c r="C8" s="430">
        <v>16.950999999999993</v>
      </c>
      <c r="D8" s="430">
        <v>-1.8380000000000001</v>
      </c>
      <c r="E8" s="430">
        <v>15.112999999999992</v>
      </c>
      <c r="F8" s="223">
        <v>29.241999999999997</v>
      </c>
      <c r="G8" s="223">
        <v>-23.227999999999998</v>
      </c>
      <c r="H8" s="223">
        <v>6.0139999999999993</v>
      </c>
    </row>
    <row r="9" spans="2:8">
      <c r="B9" s="97" t="s">
        <v>6</v>
      </c>
      <c r="C9" s="430">
        <v>494.40700000000004</v>
      </c>
      <c r="D9" s="430">
        <v>-144.768</v>
      </c>
      <c r="E9" s="430">
        <v>349.63900000000001</v>
      </c>
      <c r="F9" s="223">
        <v>465.57899999999995</v>
      </c>
      <c r="G9" s="223">
        <v>-116.90400000000001</v>
      </c>
      <c r="H9" s="223">
        <v>348.67499999999995</v>
      </c>
    </row>
    <row r="10" spans="2:8">
      <c r="B10" s="97" t="s">
        <v>7</v>
      </c>
      <c r="C10" s="430">
        <v>511.733</v>
      </c>
      <c r="D10" s="430">
        <v>-58.375</v>
      </c>
      <c r="E10" s="430">
        <v>453.358</v>
      </c>
      <c r="F10" s="223">
        <v>678.57099999999991</v>
      </c>
      <c r="G10" s="223">
        <v>-16.559000000000005</v>
      </c>
      <c r="H10" s="223">
        <v>662.01199999999994</v>
      </c>
    </row>
    <row r="11" spans="2:8">
      <c r="B11" s="389" t="s">
        <v>45</v>
      </c>
      <c r="C11" s="433">
        <v>123.96899999999999</v>
      </c>
      <c r="D11" s="433">
        <v>-41.19</v>
      </c>
      <c r="E11" s="433">
        <v>82.778999999999996</v>
      </c>
      <c r="F11" s="434">
        <v>80.161000000000001</v>
      </c>
      <c r="G11" s="434">
        <v>-35.058</v>
      </c>
      <c r="H11" s="434">
        <v>45.103000000000002</v>
      </c>
    </row>
    <row r="12" spans="2:8">
      <c r="B12" s="381" t="s">
        <v>144</v>
      </c>
      <c r="C12" s="365">
        <v>1147.0600000000002</v>
      </c>
      <c r="D12" s="365">
        <v>-246.17099999999999</v>
      </c>
      <c r="E12" s="365">
        <v>900.88900000000001</v>
      </c>
      <c r="F12" s="366">
        <v>1253.5529999999999</v>
      </c>
      <c r="G12" s="366">
        <v>-191.749</v>
      </c>
      <c r="H12" s="366">
        <v>1061.8039999999999</v>
      </c>
    </row>
    <row r="13" spans="2:8">
      <c r="B13" s="97"/>
      <c r="F13" s="97"/>
      <c r="G13" s="97"/>
      <c r="H13" s="97"/>
    </row>
    <row r="14" spans="2:8">
      <c r="B14" s="101" t="s">
        <v>100</v>
      </c>
      <c r="F14" s="97"/>
      <c r="G14" s="97"/>
      <c r="H14" s="97"/>
    </row>
    <row r="15" spans="2:8">
      <c r="B15" s="97" t="s">
        <v>5</v>
      </c>
      <c r="C15" s="430">
        <v>41.884999999999962</v>
      </c>
      <c r="D15" s="430">
        <v>-139.19900000000001</v>
      </c>
      <c r="E15" s="430">
        <v>-97.31400000000005</v>
      </c>
      <c r="F15" s="224">
        <v>-50.593999999999895</v>
      </c>
      <c r="G15" s="224">
        <v>-91.427000000000007</v>
      </c>
      <c r="H15" s="224">
        <v>-142.0209999999999</v>
      </c>
    </row>
    <row r="16" spans="2:8">
      <c r="B16" s="97" t="s">
        <v>6</v>
      </c>
      <c r="C16" s="430">
        <v>1274.825</v>
      </c>
      <c r="D16" s="430">
        <v>-515.08299999999997</v>
      </c>
      <c r="E16" s="430">
        <v>759.74200000000008</v>
      </c>
      <c r="F16" s="224">
        <v>1323.7449999999997</v>
      </c>
      <c r="G16" s="224">
        <v>-504.91100000000006</v>
      </c>
      <c r="H16" s="224">
        <v>818.83399999999961</v>
      </c>
    </row>
    <row r="17" spans="1:8">
      <c r="B17" s="389" t="s">
        <v>7</v>
      </c>
      <c r="C17" s="433">
        <v>609.54399999999987</v>
      </c>
      <c r="D17" s="433">
        <v>-122.98899999999999</v>
      </c>
      <c r="E17" s="433">
        <v>486.55499999999989</v>
      </c>
      <c r="F17" s="435">
        <v>461.33299999999997</v>
      </c>
      <c r="G17" s="435">
        <v>-98.24199999999999</v>
      </c>
      <c r="H17" s="435">
        <v>363.09100000000001</v>
      </c>
    </row>
    <row r="18" spans="1:8">
      <c r="B18" s="381" t="s">
        <v>145</v>
      </c>
      <c r="C18" s="365">
        <v>1926.2539999999999</v>
      </c>
      <c r="D18" s="365">
        <v>-777.27099999999996</v>
      </c>
      <c r="E18" s="365">
        <v>1148.9829999999999</v>
      </c>
      <c r="F18" s="366">
        <v>1734.4839999999999</v>
      </c>
      <c r="G18" s="366">
        <v>-694.58</v>
      </c>
      <c r="H18" s="366">
        <v>1039.9039999999995</v>
      </c>
    </row>
    <row r="19" spans="1:8">
      <c r="A19" s="88"/>
      <c r="B19" s="380"/>
      <c r="C19" s="380"/>
      <c r="D19" s="380"/>
      <c r="E19" s="380"/>
      <c r="F19" s="380"/>
      <c r="G19" s="380"/>
      <c r="H19" s="380"/>
    </row>
    <row r="20" spans="1:8">
      <c r="B20" s="393" t="s">
        <v>146</v>
      </c>
      <c r="C20" s="436">
        <v>-62.317</v>
      </c>
      <c r="D20" s="436">
        <v>-18.776999999999997</v>
      </c>
      <c r="E20" s="436">
        <v>-81.093999999999994</v>
      </c>
      <c r="F20" s="437">
        <v>-88.685999999999979</v>
      </c>
      <c r="G20" s="437">
        <v>-15.269</v>
      </c>
      <c r="H20" s="437">
        <v>-103.95499999999998</v>
      </c>
    </row>
    <row r="21" spans="1:8" ht="9" customHeight="1">
      <c r="B21" s="380"/>
      <c r="C21" s="438"/>
      <c r="D21" s="438"/>
      <c r="E21" s="438"/>
      <c r="F21" s="438"/>
      <c r="G21" s="438"/>
      <c r="H21" s="438"/>
    </row>
    <row r="22" spans="1:8">
      <c r="B22" s="439" t="s">
        <v>147</v>
      </c>
      <c r="C22" s="440">
        <v>3010.9970000000003</v>
      </c>
      <c r="D22" s="440">
        <v>-1042.2190000000001</v>
      </c>
      <c r="E22" s="440">
        <v>1968.7779999999998</v>
      </c>
      <c r="F22" s="441">
        <v>2899.3509999999997</v>
      </c>
      <c r="G22" s="441">
        <v>-901.59800000000007</v>
      </c>
      <c r="H22" s="441">
        <v>1997.7529999999997</v>
      </c>
    </row>
    <row r="23" spans="1:8">
      <c r="B23" s="97"/>
      <c r="C23" s="97"/>
      <c r="D23" s="97"/>
      <c r="E23" s="97"/>
      <c r="F23" s="97"/>
      <c r="G23" s="97"/>
      <c r="H23" s="97"/>
    </row>
    <row r="24" spans="1:8">
      <c r="B24" s="389"/>
      <c r="C24" s="389"/>
      <c r="D24" s="389"/>
      <c r="E24" s="389"/>
      <c r="F24" s="389"/>
      <c r="G24" s="389"/>
      <c r="H24" s="389"/>
    </row>
    <row r="25" spans="1:8">
      <c r="B25" s="861" t="s">
        <v>139</v>
      </c>
      <c r="C25" s="873" t="s">
        <v>12</v>
      </c>
      <c r="D25" s="873"/>
      <c r="E25" s="873"/>
      <c r="F25" s="873"/>
      <c r="G25" s="873"/>
      <c r="H25" s="873"/>
    </row>
    <row r="26" spans="1:8" ht="38.25">
      <c r="B26" s="872"/>
      <c r="C26" s="652" t="s">
        <v>113</v>
      </c>
      <c r="D26" s="653" t="s">
        <v>141</v>
      </c>
      <c r="E26" s="654" t="s">
        <v>142</v>
      </c>
      <c r="F26" s="431" t="s">
        <v>113</v>
      </c>
      <c r="G26" s="432" t="s">
        <v>141</v>
      </c>
      <c r="H26" s="432" t="s">
        <v>143</v>
      </c>
    </row>
    <row r="27" spans="1:8">
      <c r="B27" s="862"/>
      <c r="C27" s="878" t="str">
        <f>'Reported EBITDA'!$F$5</f>
        <v>Q3 2024</v>
      </c>
      <c r="D27" s="878"/>
      <c r="E27" s="878"/>
      <c r="F27" s="879" t="str">
        <f>'Reported EBITDA'!$G$5</f>
        <v>Q3 2023</v>
      </c>
      <c r="G27" s="879"/>
      <c r="H27" s="879"/>
    </row>
    <row r="28" spans="1:8">
      <c r="B28" s="97"/>
      <c r="F28" s="97"/>
      <c r="G28" s="97"/>
      <c r="H28" s="97"/>
    </row>
    <row r="29" spans="1:8">
      <c r="B29" s="101" t="s">
        <v>98</v>
      </c>
      <c r="F29" s="97"/>
      <c r="G29" s="97"/>
      <c r="H29" s="97"/>
    </row>
    <row r="30" spans="1:8">
      <c r="B30" s="97" t="s">
        <v>5</v>
      </c>
      <c r="C30" s="430">
        <v>9.7970000000000006</v>
      </c>
      <c r="D30" s="430">
        <v>-0.11799999999999988</v>
      </c>
      <c r="E30" s="430">
        <v>9.6790000000000003</v>
      </c>
      <c r="F30" s="223">
        <v>0.72799999999999532</v>
      </c>
      <c r="G30" s="223">
        <v>0.48100000000000165</v>
      </c>
      <c r="H30" s="223">
        <v>1.208999999999997</v>
      </c>
    </row>
    <row r="31" spans="1:8">
      <c r="B31" s="97" t="s">
        <v>6</v>
      </c>
      <c r="C31" s="430">
        <v>157.60200000000006</v>
      </c>
      <c r="D31" s="430">
        <v>-49.772999999999996</v>
      </c>
      <c r="E31" s="430">
        <v>107.82900000000006</v>
      </c>
      <c r="F31" s="223">
        <v>160.096</v>
      </c>
      <c r="G31" s="223">
        <v>-44.032000000000011</v>
      </c>
      <c r="H31" s="223">
        <v>116.06399999999999</v>
      </c>
    </row>
    <row r="32" spans="1:8">
      <c r="B32" s="97" t="s">
        <v>7</v>
      </c>
      <c r="C32" s="430">
        <v>154.73600000000008</v>
      </c>
      <c r="D32" s="430">
        <v>-20.505999999999997</v>
      </c>
      <c r="E32" s="430">
        <v>134.23000000000008</v>
      </c>
      <c r="F32" s="223">
        <v>272.5209999999999</v>
      </c>
      <c r="G32" s="223">
        <v>15.811999999999991</v>
      </c>
      <c r="H32" s="223">
        <v>288.33299999999991</v>
      </c>
    </row>
    <row r="33" spans="2:8">
      <c r="B33" s="389" t="s">
        <v>45</v>
      </c>
      <c r="C33" s="433">
        <v>59.807999999999979</v>
      </c>
      <c r="D33" s="433">
        <v>-12.126999999999999</v>
      </c>
      <c r="E33" s="433">
        <v>47.680999999999983</v>
      </c>
      <c r="F33" s="434">
        <v>29.126000000000015</v>
      </c>
      <c r="G33" s="434">
        <v>-11.630000000000003</v>
      </c>
      <c r="H33" s="434">
        <v>17.496000000000013</v>
      </c>
    </row>
    <row r="34" spans="2:8">
      <c r="B34" s="381" t="s">
        <v>144</v>
      </c>
      <c r="C34" s="365">
        <v>381.9430000000001</v>
      </c>
      <c r="D34" s="365">
        <v>-82.523999999999987</v>
      </c>
      <c r="E34" s="365">
        <v>299.4190000000001</v>
      </c>
      <c r="F34" s="366">
        <v>462.47099999999995</v>
      </c>
      <c r="G34" s="366">
        <v>-39.369000000000021</v>
      </c>
      <c r="H34" s="366">
        <v>423.10199999999992</v>
      </c>
    </row>
    <row r="35" spans="2:8">
      <c r="B35" s="97"/>
      <c r="F35" s="97"/>
      <c r="G35" s="97"/>
      <c r="H35" s="97"/>
    </row>
    <row r="36" spans="2:8">
      <c r="B36" s="101" t="s">
        <v>100</v>
      </c>
      <c r="F36" s="97"/>
      <c r="G36" s="97"/>
      <c r="H36" s="97"/>
    </row>
    <row r="37" spans="2:8">
      <c r="B37" s="97" t="s">
        <v>5</v>
      </c>
      <c r="C37" s="430">
        <v>16.893000000000001</v>
      </c>
      <c r="D37" s="430">
        <v>-55.263999999999996</v>
      </c>
      <c r="E37" s="430">
        <v>-38.370999999999995</v>
      </c>
      <c r="F37" s="224">
        <v>3.5580000000001206</v>
      </c>
      <c r="G37" s="224">
        <v>-30.860000000000007</v>
      </c>
      <c r="H37" s="224">
        <v>-27.301999999999886</v>
      </c>
    </row>
    <row r="38" spans="2:8">
      <c r="B38" s="97" t="s">
        <v>6</v>
      </c>
      <c r="C38" s="430">
        <v>380.31800000000004</v>
      </c>
      <c r="D38" s="430">
        <v>-156.37399999999997</v>
      </c>
      <c r="E38" s="430">
        <v>223.94400000000007</v>
      </c>
      <c r="F38" s="224">
        <v>402.55699999999933</v>
      </c>
      <c r="G38" s="224">
        <v>-176.55100000000004</v>
      </c>
      <c r="H38" s="224">
        <v>226.00599999999929</v>
      </c>
    </row>
    <row r="39" spans="2:8">
      <c r="B39" s="389" t="s">
        <v>7</v>
      </c>
      <c r="C39" s="433">
        <v>182.62899999999996</v>
      </c>
      <c r="D39" s="433">
        <v>-40.825999999999993</v>
      </c>
      <c r="E39" s="433">
        <v>141.80299999999997</v>
      </c>
      <c r="F39" s="435">
        <v>157.56700000000004</v>
      </c>
      <c r="G39" s="435">
        <v>-35.99499999999999</v>
      </c>
      <c r="H39" s="435">
        <v>121.57200000000005</v>
      </c>
    </row>
    <row r="40" spans="2:8">
      <c r="B40" s="381" t="s">
        <v>145</v>
      </c>
      <c r="C40" s="365">
        <v>579.83999999999992</v>
      </c>
      <c r="D40" s="365">
        <v>-252.46399999999997</v>
      </c>
      <c r="E40" s="365">
        <v>327.37600000000009</v>
      </c>
      <c r="F40" s="366">
        <v>563.68199999999945</v>
      </c>
      <c r="G40" s="366">
        <v>-243.40600000000006</v>
      </c>
      <c r="H40" s="366">
        <v>320.27599999999944</v>
      </c>
    </row>
    <row r="41" spans="2:8">
      <c r="B41" s="380"/>
      <c r="C41" s="380"/>
      <c r="D41" s="380"/>
      <c r="E41" s="380"/>
      <c r="F41" s="380"/>
      <c r="G41" s="380"/>
      <c r="H41" s="380"/>
    </row>
    <row r="42" spans="2:8">
      <c r="B42" s="393" t="s">
        <v>146</v>
      </c>
      <c r="C42" s="436">
        <v>-22.645999999999997</v>
      </c>
      <c r="D42" s="436">
        <v>-6.3889999999999985</v>
      </c>
      <c r="E42" s="436">
        <v>-29.034999999999997</v>
      </c>
      <c r="F42" s="437">
        <v>-26.295999999999989</v>
      </c>
      <c r="G42" s="437">
        <v>-3.9019999999999992</v>
      </c>
      <c r="H42" s="437">
        <v>-30.197999999999986</v>
      </c>
    </row>
    <row r="43" spans="2:8">
      <c r="B43" s="380"/>
      <c r="C43" s="438"/>
      <c r="D43" s="438"/>
      <c r="E43" s="438"/>
      <c r="F43" s="438"/>
      <c r="G43" s="438"/>
      <c r="H43" s="438"/>
    </row>
    <row r="44" spans="2:8">
      <c r="B44" s="439" t="s">
        <v>147</v>
      </c>
      <c r="C44" s="440">
        <v>939.13700000000006</v>
      </c>
      <c r="D44" s="440">
        <v>-341.37699999999995</v>
      </c>
      <c r="E44" s="440">
        <v>597.76000000000022</v>
      </c>
      <c r="F44" s="441">
        <v>999.8569999999994</v>
      </c>
      <c r="G44" s="441">
        <v>-286.67700000000008</v>
      </c>
      <c r="H44" s="441">
        <v>713.17999999999938</v>
      </c>
    </row>
    <row r="45" spans="2:8">
      <c r="B45" s="97"/>
      <c r="C45" s="97"/>
      <c r="D45" s="97"/>
      <c r="E45" s="97"/>
      <c r="F45" s="97"/>
      <c r="G45" s="97"/>
      <c r="H45" s="97"/>
    </row>
  </sheetData>
  <mergeCells count="8">
    <mergeCell ref="B3:B5"/>
    <mergeCell ref="C3:H3"/>
    <mergeCell ref="C5:E5"/>
    <mergeCell ref="F5:H5"/>
    <mergeCell ref="B25:B27"/>
    <mergeCell ref="C25:H25"/>
    <mergeCell ref="C27:E27"/>
    <mergeCell ref="F27:H27"/>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73"/>
  <sheetViews>
    <sheetView showGridLines="0" workbookViewId="0"/>
  </sheetViews>
  <sheetFormatPr baseColWidth="10" defaultColWidth="11.42578125" defaultRowHeight="12.75"/>
  <cols>
    <col min="1" max="1" width="5.5703125" style="80" customWidth="1"/>
    <col min="2" max="2" width="66.42578125" style="750" customWidth="1"/>
    <col min="3" max="4" width="15.5703125" style="750" bestFit="1" customWidth="1"/>
    <col min="5" max="5" width="8" style="750" bestFit="1" customWidth="1"/>
    <col min="6" max="6" width="10.5703125" style="750" bestFit="1" customWidth="1"/>
    <col min="7" max="7" width="1.42578125" style="80" customWidth="1"/>
    <col min="8" max="8" width="12.140625" style="80" customWidth="1"/>
    <col min="9" max="16384" width="11.42578125" style="80"/>
  </cols>
  <sheetData>
    <row r="1" spans="1:11">
      <c r="B1" s="102"/>
      <c r="C1" s="102"/>
      <c r="D1" s="102"/>
      <c r="E1" s="102"/>
      <c r="F1" s="102"/>
    </row>
    <row r="2" spans="1:11">
      <c r="A2" s="89"/>
      <c r="B2" s="866"/>
      <c r="C2" s="866"/>
      <c r="D2" s="866"/>
      <c r="E2" s="866"/>
      <c r="F2" s="866"/>
    </row>
    <row r="3" spans="1:11">
      <c r="A3" s="89"/>
      <c r="B3" s="864" t="s">
        <v>148</v>
      </c>
      <c r="C3" s="863" t="s">
        <v>11</v>
      </c>
      <c r="D3" s="863"/>
      <c r="E3" s="863"/>
      <c r="F3" s="863"/>
      <c r="H3" s="863" t="s">
        <v>12</v>
      </c>
      <c r="I3" s="863"/>
      <c r="J3" s="863"/>
      <c r="K3" s="863"/>
    </row>
    <row r="4" spans="1:11">
      <c r="A4" s="89"/>
      <c r="B4" s="881"/>
      <c r="C4" s="377" t="s">
        <v>488</v>
      </c>
      <c r="D4" s="378" t="s">
        <v>489</v>
      </c>
      <c r="E4" s="379" t="s">
        <v>63</v>
      </c>
      <c r="F4" s="379" t="s">
        <v>13</v>
      </c>
      <c r="H4" s="377" t="str">
        <f>'Reported EBITDA'!$F$5</f>
        <v>Q3 2024</v>
      </c>
      <c r="I4" s="378" t="str">
        <f>'Reported EBITDA'!$G$5</f>
        <v>Q3 2023</v>
      </c>
      <c r="J4" s="379" t="s">
        <v>63</v>
      </c>
      <c r="K4" s="379" t="s">
        <v>2</v>
      </c>
    </row>
    <row r="5" spans="1:11">
      <c r="A5" s="89"/>
      <c r="B5" s="97"/>
      <c r="C5" s="880"/>
      <c r="D5" s="880"/>
      <c r="E5" s="880"/>
      <c r="F5" s="98"/>
      <c r="H5" s="880"/>
      <c r="I5" s="880"/>
      <c r="J5" s="880"/>
      <c r="K5" s="98"/>
    </row>
    <row r="6" spans="1:11">
      <c r="A6" s="89"/>
      <c r="B6" s="101" t="s">
        <v>149</v>
      </c>
      <c r="C6" s="97"/>
      <c r="D6" s="97"/>
      <c r="E6" s="97"/>
      <c r="F6" s="97"/>
      <c r="H6" s="97"/>
      <c r="I6" s="97"/>
      <c r="J6" s="97"/>
      <c r="K6" s="97"/>
    </row>
    <row r="7" spans="1:11">
      <c r="A7" s="89"/>
      <c r="B7" s="97" t="s">
        <v>5</v>
      </c>
      <c r="C7" s="376">
        <v>35.36</v>
      </c>
      <c r="D7" s="206">
        <v>48.235999999999997</v>
      </c>
      <c r="E7" s="206">
        <v>-12.875999999999998</v>
      </c>
      <c r="F7" s="186">
        <v>-0.26693755701136079</v>
      </c>
      <c r="G7" s="206"/>
      <c r="H7" s="376">
        <v>7.5389999999999979</v>
      </c>
      <c r="I7" s="206">
        <v>11.728999999999999</v>
      </c>
      <c r="J7" s="206">
        <v>-4.1900000000000013</v>
      </c>
      <c r="K7" s="186">
        <v>-0.3572342058146476</v>
      </c>
    </row>
    <row r="8" spans="1:11">
      <c r="A8" s="89"/>
      <c r="B8" s="97" t="s">
        <v>6</v>
      </c>
      <c r="C8" s="376">
        <v>221.39</v>
      </c>
      <c r="D8" s="206">
        <v>263.858</v>
      </c>
      <c r="E8" s="206">
        <v>-42.468000000000018</v>
      </c>
      <c r="F8" s="186">
        <v>-0.1609502080664601</v>
      </c>
      <c r="G8" s="206"/>
      <c r="H8" s="376">
        <v>62.949999999999989</v>
      </c>
      <c r="I8" s="206">
        <v>47.632000000000005</v>
      </c>
      <c r="J8" s="206">
        <v>15.317999999999984</v>
      </c>
      <c r="K8" s="186">
        <v>0.32159052737655314</v>
      </c>
    </row>
    <row r="9" spans="1:11">
      <c r="A9" s="89"/>
      <c r="B9" s="97" t="s">
        <v>7</v>
      </c>
      <c r="C9" s="376">
        <v>31.128</v>
      </c>
      <c r="D9" s="206">
        <v>47.62</v>
      </c>
      <c r="E9" s="206">
        <v>-16.491999999999997</v>
      </c>
      <c r="F9" s="186">
        <v>-0.34632507349853003</v>
      </c>
      <c r="G9" s="206"/>
      <c r="H9" s="376">
        <v>7.7079999999999984</v>
      </c>
      <c r="I9" s="206">
        <v>13.887</v>
      </c>
      <c r="J9" s="206">
        <v>-6.179000000000002</v>
      </c>
      <c r="K9" s="186">
        <v>-0.44494851299776783</v>
      </c>
    </row>
    <row r="10" spans="1:11">
      <c r="A10" s="89"/>
      <c r="B10" s="97" t="s">
        <v>14</v>
      </c>
      <c r="C10" s="376">
        <v>29.591000000000001</v>
      </c>
      <c r="D10" s="206">
        <v>0.24</v>
      </c>
      <c r="E10" s="206">
        <v>29.351000000000003</v>
      </c>
      <c r="F10" s="186" t="s">
        <v>490</v>
      </c>
      <c r="G10" s="206"/>
      <c r="H10" s="376">
        <v>18.887</v>
      </c>
      <c r="I10" s="206">
        <v>0.17199999999999999</v>
      </c>
      <c r="J10" s="206">
        <v>18.715</v>
      </c>
      <c r="K10" s="186" t="s">
        <v>490</v>
      </c>
    </row>
    <row r="11" spans="1:11">
      <c r="A11" s="89"/>
      <c r="B11" s="97" t="s">
        <v>45</v>
      </c>
      <c r="C11" s="376">
        <v>3.0329999999999999</v>
      </c>
      <c r="D11" s="206">
        <v>3.0579999999999998</v>
      </c>
      <c r="E11" s="206">
        <v>-2.4999999999999911E-2</v>
      </c>
      <c r="F11" s="186">
        <v>-8.1752779594506109E-3</v>
      </c>
      <c r="G11" s="206"/>
      <c r="H11" s="376">
        <v>0.7799999999999998</v>
      </c>
      <c r="I11" s="206">
        <v>0.67599999999999971</v>
      </c>
      <c r="J11" s="206">
        <v>0.10400000000000009</v>
      </c>
      <c r="K11" s="186">
        <v>0.15384615384615397</v>
      </c>
    </row>
    <row r="12" spans="1:11">
      <c r="A12" s="89"/>
      <c r="B12" s="443" t="s">
        <v>150</v>
      </c>
      <c r="C12" s="390">
        <v>14.494</v>
      </c>
      <c r="D12" s="391">
        <v>1.6519999999999999</v>
      </c>
      <c r="E12" s="391">
        <v>12.842000000000001</v>
      </c>
      <c r="F12" s="285" t="s">
        <v>490</v>
      </c>
      <c r="G12" s="206"/>
      <c r="H12" s="390">
        <v>12.372</v>
      </c>
      <c r="I12" s="391">
        <v>1.472</v>
      </c>
      <c r="J12" s="391">
        <v>10.9</v>
      </c>
      <c r="K12" s="285" t="s">
        <v>490</v>
      </c>
    </row>
    <row r="13" spans="1:11">
      <c r="A13" s="88"/>
      <c r="B13" s="444" t="s">
        <v>151</v>
      </c>
      <c r="C13" s="406">
        <v>334.99599999999998</v>
      </c>
      <c r="D13" s="446">
        <v>364.66399999999999</v>
      </c>
      <c r="E13" s="446">
        <v>-29.668000000000013</v>
      </c>
      <c r="F13" s="289">
        <v>-8.1357084878134422E-2</v>
      </c>
      <c r="G13" s="442"/>
      <c r="H13" s="406">
        <v>110.23599999999999</v>
      </c>
      <c r="I13" s="446">
        <v>75.567999999999998</v>
      </c>
      <c r="J13" s="446">
        <v>34.667999999999978</v>
      </c>
      <c r="K13" s="289">
        <v>0.458765615075164</v>
      </c>
    </row>
    <row r="14" spans="1:11">
      <c r="A14" s="89"/>
      <c r="B14" s="100"/>
      <c r="C14" s="209"/>
      <c r="D14" s="209"/>
      <c r="E14" s="209"/>
      <c r="F14" s="210"/>
      <c r="G14" s="208"/>
      <c r="H14" s="209"/>
      <c r="I14" s="209"/>
      <c r="J14" s="209"/>
      <c r="K14" s="210"/>
    </row>
    <row r="15" spans="1:11">
      <c r="A15" s="89"/>
      <c r="B15" s="101" t="s">
        <v>152</v>
      </c>
      <c r="C15" s="207"/>
      <c r="D15" s="207"/>
      <c r="E15" s="207"/>
      <c r="F15" s="211"/>
      <c r="G15" s="208"/>
      <c r="H15" s="207"/>
      <c r="I15" s="207"/>
      <c r="J15" s="207"/>
      <c r="K15" s="211"/>
    </row>
    <row r="16" spans="1:11">
      <c r="A16" s="89"/>
      <c r="B16" s="97" t="s">
        <v>5</v>
      </c>
      <c r="C16" s="376">
        <v>-261.39</v>
      </c>
      <c r="D16" s="206">
        <v>-236.596</v>
      </c>
      <c r="E16" s="206">
        <v>-24.793999999999983</v>
      </c>
      <c r="F16" s="186">
        <v>0.10479467108488727</v>
      </c>
      <c r="G16" s="206"/>
      <c r="H16" s="376">
        <v>-52.109999999999985</v>
      </c>
      <c r="I16" s="206">
        <v>-131.227</v>
      </c>
      <c r="J16" s="206">
        <v>79.117000000000019</v>
      </c>
      <c r="K16" s="186">
        <v>-0.60290184184657125</v>
      </c>
    </row>
    <row r="17" spans="1:11">
      <c r="A17" s="89"/>
      <c r="B17" s="97" t="s">
        <v>6</v>
      </c>
      <c r="C17" s="376">
        <v>-619.85</v>
      </c>
      <c r="D17" s="206">
        <v>-727.14200000000005</v>
      </c>
      <c r="E17" s="206">
        <v>107.29200000000003</v>
      </c>
      <c r="F17" s="186">
        <v>-0.14755302265582237</v>
      </c>
      <c r="G17" s="206"/>
      <c r="H17" s="376">
        <v>-148.678</v>
      </c>
      <c r="I17" s="206">
        <v>-211.20100000000002</v>
      </c>
      <c r="J17" s="206">
        <v>62.523000000000025</v>
      </c>
      <c r="K17" s="186">
        <v>-0.29603553013480055</v>
      </c>
    </row>
    <row r="18" spans="1:11">
      <c r="A18" s="89"/>
      <c r="B18" s="97" t="s">
        <v>7</v>
      </c>
      <c r="C18" s="376">
        <v>-216.16399999999999</v>
      </c>
      <c r="D18" s="206">
        <v>-180.77600000000001</v>
      </c>
      <c r="E18" s="206">
        <v>-35.387999999999977</v>
      </c>
      <c r="F18" s="186">
        <v>0.19575607381510807</v>
      </c>
      <c r="G18" s="206"/>
      <c r="H18" s="376">
        <v>-64.75</v>
      </c>
      <c r="I18" s="206">
        <v>-62.466000000000008</v>
      </c>
      <c r="J18" s="206">
        <v>-2.2839999999999918</v>
      </c>
      <c r="K18" s="186">
        <v>3.6563890756571515E-2</v>
      </c>
    </row>
    <row r="19" spans="1:11">
      <c r="A19" s="89"/>
      <c r="B19" s="97" t="s">
        <v>14</v>
      </c>
      <c r="C19" s="376">
        <v>-3.5339999999999998</v>
      </c>
      <c r="D19" s="206">
        <v>-2.3620000000000001</v>
      </c>
      <c r="E19" s="206">
        <v>-1.1719999999999997</v>
      </c>
      <c r="F19" s="186">
        <v>0.49618966977138013</v>
      </c>
      <c r="G19" s="206"/>
      <c r="H19" s="376">
        <v>-0.52</v>
      </c>
      <c r="I19" s="206">
        <v>-0.746</v>
      </c>
      <c r="J19" s="206">
        <v>0.22599999999999998</v>
      </c>
      <c r="K19" s="186">
        <v>-0.30294906166219837</v>
      </c>
    </row>
    <row r="20" spans="1:11">
      <c r="A20" s="89"/>
      <c r="B20" s="97" t="s">
        <v>45</v>
      </c>
      <c r="C20" s="376">
        <v>-11.648</v>
      </c>
      <c r="D20" s="206">
        <v>-75.435000000000002</v>
      </c>
      <c r="E20" s="206">
        <v>63.787000000000006</v>
      </c>
      <c r="F20" s="186">
        <v>-0.84558891761118848</v>
      </c>
      <c r="G20" s="206"/>
      <c r="H20" s="376">
        <v>-3.3379999999999992</v>
      </c>
      <c r="I20" s="206">
        <v>-4.421999999999997</v>
      </c>
      <c r="J20" s="206">
        <v>1.0839999999999979</v>
      </c>
      <c r="K20" s="186">
        <v>-0.24513794663048361</v>
      </c>
    </row>
    <row r="21" spans="1:11">
      <c r="A21" s="89"/>
      <c r="B21" s="443" t="s">
        <v>102</v>
      </c>
      <c r="C21" s="390">
        <v>-66.067999999999998</v>
      </c>
      <c r="D21" s="391">
        <v>-30.741</v>
      </c>
      <c r="E21" s="391">
        <v>-35.326999999999998</v>
      </c>
      <c r="F21" s="285">
        <v>1.1491818743697344</v>
      </c>
      <c r="G21" s="206"/>
      <c r="H21" s="390">
        <v>-11.771999999999998</v>
      </c>
      <c r="I21" s="391">
        <v>-8.5159999999999982</v>
      </c>
      <c r="J21" s="391">
        <v>-3.2560000000000002</v>
      </c>
      <c r="K21" s="285">
        <v>0.38233912635039946</v>
      </c>
    </row>
    <row r="22" spans="1:11">
      <c r="A22" s="88"/>
      <c r="B22" s="444" t="s">
        <v>153</v>
      </c>
      <c r="C22" s="406">
        <v>-1178.654</v>
      </c>
      <c r="D22" s="446">
        <v>-1253.0520000000001</v>
      </c>
      <c r="E22" s="446">
        <v>74.398000000000081</v>
      </c>
      <c r="F22" s="289">
        <v>-5.937343382397553E-2</v>
      </c>
      <c r="G22" s="442"/>
      <c r="H22" s="406">
        <v>-281.16800000000001</v>
      </c>
      <c r="I22" s="446">
        <v>-418.57800000000003</v>
      </c>
      <c r="J22" s="446">
        <v>137.41000000000005</v>
      </c>
      <c r="K22" s="289">
        <v>-0.32827812259602751</v>
      </c>
    </row>
    <row r="23" spans="1:11">
      <c r="A23" s="89"/>
      <c r="B23" s="100"/>
      <c r="C23" s="209"/>
      <c r="D23" s="209"/>
      <c r="E23" s="209"/>
      <c r="F23" s="210"/>
      <c r="G23" s="208"/>
      <c r="H23" s="209"/>
      <c r="I23" s="209"/>
      <c r="J23" s="209"/>
      <c r="K23" s="210"/>
    </row>
    <row r="24" spans="1:11">
      <c r="A24" s="89"/>
      <c r="B24" s="101" t="s">
        <v>154</v>
      </c>
      <c r="C24" s="207"/>
      <c r="D24" s="207"/>
      <c r="E24" s="207"/>
      <c r="F24" s="211"/>
      <c r="G24" s="208"/>
      <c r="H24" s="207"/>
      <c r="I24" s="207"/>
      <c r="J24" s="207"/>
      <c r="K24" s="211"/>
    </row>
    <row r="25" spans="1:11">
      <c r="A25" s="89"/>
      <c r="B25" s="97" t="s">
        <v>5</v>
      </c>
      <c r="C25" s="376">
        <v>11.821</v>
      </c>
      <c r="D25" s="206">
        <v>100.901</v>
      </c>
      <c r="E25" s="206">
        <v>-89.08</v>
      </c>
      <c r="F25" s="186">
        <v>-0.88284556149096638</v>
      </c>
      <c r="G25" s="206"/>
      <c r="H25" s="376">
        <v>0.8230000000000004</v>
      </c>
      <c r="I25" s="206">
        <v>1.5959999999999894</v>
      </c>
      <c r="J25" s="206">
        <v>-0.77299999999998903</v>
      </c>
      <c r="K25" s="186">
        <v>-0.48433583959899384</v>
      </c>
    </row>
    <row r="26" spans="1:11">
      <c r="A26" s="89"/>
      <c r="B26" s="97" t="s">
        <v>6</v>
      </c>
      <c r="C26" s="376">
        <v>-75.828999999999994</v>
      </c>
      <c r="D26" s="206">
        <v>2.9929999999999999</v>
      </c>
      <c r="E26" s="206">
        <v>-78.821999999999989</v>
      </c>
      <c r="F26" s="186" t="s">
        <v>490</v>
      </c>
      <c r="G26" s="206"/>
      <c r="H26" s="376">
        <v>-8.8039999999999878</v>
      </c>
      <c r="I26" s="206">
        <v>-13.145000000000001</v>
      </c>
      <c r="J26" s="206">
        <v>4.3410000000000135</v>
      </c>
      <c r="K26" s="186">
        <v>-0.33023963484214625</v>
      </c>
    </row>
    <row r="27" spans="1:11">
      <c r="A27" s="89"/>
      <c r="B27" s="97" t="s">
        <v>7</v>
      </c>
      <c r="C27" s="376">
        <v>-1.9670000000000001</v>
      </c>
      <c r="D27" s="206">
        <v>7.6189999999999998</v>
      </c>
      <c r="E27" s="206">
        <v>-9.5860000000000003</v>
      </c>
      <c r="F27" s="709">
        <v>-1.2581703635647723</v>
      </c>
      <c r="G27" s="206"/>
      <c r="H27" s="376">
        <v>0.56199999999999983</v>
      </c>
      <c r="I27" s="206">
        <v>1.8860000000000001</v>
      </c>
      <c r="J27" s="206">
        <v>-1.3240000000000003</v>
      </c>
      <c r="K27" s="186">
        <v>-0.70201484623541899</v>
      </c>
    </row>
    <row r="28" spans="1:11">
      <c r="A28" s="89"/>
      <c r="B28" s="97" t="s">
        <v>14</v>
      </c>
      <c r="C28" s="376">
        <v>-18.187999999999999</v>
      </c>
      <c r="D28" s="206">
        <v>0.97299999999999998</v>
      </c>
      <c r="E28" s="206">
        <v>-19.160999999999998</v>
      </c>
      <c r="F28" s="709" t="s">
        <v>490</v>
      </c>
      <c r="G28" s="206"/>
      <c r="H28" s="376">
        <v>2.5910000000000011</v>
      </c>
      <c r="I28" s="206">
        <v>-2.3290000000000002</v>
      </c>
      <c r="J28" s="206">
        <v>4.9200000000000017</v>
      </c>
      <c r="K28" s="186">
        <v>-2.1124946328896526</v>
      </c>
    </row>
    <row r="29" spans="1:11">
      <c r="A29" s="89"/>
      <c r="B29" s="97" t="s">
        <v>45</v>
      </c>
      <c r="C29" s="376">
        <v>-0.379</v>
      </c>
      <c r="D29" s="206">
        <v>0.77400000000000002</v>
      </c>
      <c r="E29" s="206">
        <v>-1.153</v>
      </c>
      <c r="F29" s="709">
        <v>-1.4896640826873386</v>
      </c>
      <c r="G29" s="206"/>
      <c r="H29" s="376">
        <v>-0.56600000000000006</v>
      </c>
      <c r="I29" s="206">
        <v>0.26100000000000001</v>
      </c>
      <c r="J29" s="206">
        <v>-0.82700000000000007</v>
      </c>
      <c r="K29" s="186">
        <v>-3.1685823754789273</v>
      </c>
    </row>
    <row r="30" spans="1:11">
      <c r="A30" s="89"/>
      <c r="B30" s="443" t="s">
        <v>150</v>
      </c>
      <c r="C30" s="390">
        <v>10.835000000000001</v>
      </c>
      <c r="D30" s="391">
        <v>-46.625999999999998</v>
      </c>
      <c r="E30" s="391">
        <v>57.460999999999999</v>
      </c>
      <c r="F30" s="285">
        <v>-1.2323810749367305</v>
      </c>
      <c r="G30" s="206"/>
      <c r="H30" s="390">
        <v>8.9330000000000016</v>
      </c>
      <c r="I30" s="391">
        <v>-3.4229999999999947</v>
      </c>
      <c r="J30" s="391">
        <v>12.355999999999996</v>
      </c>
      <c r="K30" s="285">
        <v>-3.6096990943616754</v>
      </c>
    </row>
    <row r="31" spans="1:11">
      <c r="A31" s="88"/>
      <c r="B31" s="444" t="s">
        <v>155</v>
      </c>
      <c r="C31" s="406">
        <v>-73.706999999999994</v>
      </c>
      <c r="D31" s="446">
        <v>66.633999999999986</v>
      </c>
      <c r="E31" s="446">
        <v>-140.34100000000001</v>
      </c>
      <c r="F31" s="289">
        <v>-2.1061470120358976</v>
      </c>
      <c r="G31" s="442"/>
      <c r="H31" s="406">
        <v>3.5390000000000148</v>
      </c>
      <c r="I31" s="446">
        <v>-15.154000000000007</v>
      </c>
      <c r="J31" s="446">
        <v>18.693000000000023</v>
      </c>
      <c r="K31" s="289">
        <v>-1.233535700145177</v>
      </c>
    </row>
    <row r="32" spans="1:11">
      <c r="A32" s="89"/>
      <c r="B32" s="445"/>
      <c r="C32" s="392"/>
      <c r="D32" s="392"/>
      <c r="E32" s="392"/>
      <c r="F32" s="392"/>
      <c r="G32" s="209"/>
      <c r="H32" s="392"/>
      <c r="I32" s="392"/>
      <c r="J32" s="392"/>
      <c r="K32" s="392"/>
    </row>
    <row r="33" spans="1:12">
      <c r="A33" s="88"/>
      <c r="B33" s="444" t="s">
        <v>156</v>
      </c>
      <c r="C33" s="406">
        <v>288.375</v>
      </c>
      <c r="D33" s="446">
        <v>313.483</v>
      </c>
      <c r="E33" s="446">
        <v>-25.108000000000004</v>
      </c>
      <c r="F33" s="289">
        <v>-8.0093657391309914E-2</v>
      </c>
      <c r="G33" s="442"/>
      <c r="H33" s="406">
        <v>75.217999999999989</v>
      </c>
      <c r="I33" s="446">
        <v>143.53300000000002</v>
      </c>
      <c r="J33" s="446">
        <v>-68.315000000000026</v>
      </c>
      <c r="K33" s="289">
        <v>-0.47595326510279878</v>
      </c>
      <c r="L33" s="208"/>
    </row>
    <row r="34" spans="1:12">
      <c r="A34" s="89"/>
      <c r="B34" s="445"/>
      <c r="C34" s="392"/>
      <c r="D34" s="392"/>
      <c r="E34" s="392"/>
      <c r="F34" s="392"/>
      <c r="G34" s="209"/>
      <c r="H34" s="392"/>
      <c r="I34" s="392"/>
      <c r="J34" s="392"/>
      <c r="K34" s="392"/>
    </row>
    <row r="35" spans="1:12">
      <c r="A35" s="447"/>
      <c r="B35" s="450" t="s">
        <v>157</v>
      </c>
      <c r="C35" s="448">
        <v>-628.99</v>
      </c>
      <c r="D35" s="448">
        <v>-508.27100000000013</v>
      </c>
      <c r="E35" s="448">
        <v>-120.71899999999994</v>
      </c>
      <c r="F35" s="449">
        <v>0.23750912406963964</v>
      </c>
      <c r="G35" s="206"/>
      <c r="H35" s="448">
        <v>-92.175000000000011</v>
      </c>
      <c r="I35" s="448">
        <v>-214.63100000000003</v>
      </c>
      <c r="J35" s="448">
        <v>122.45600000000002</v>
      </c>
      <c r="K35" s="449">
        <v>-0.57054199999068167</v>
      </c>
    </row>
    <row r="36" spans="1:12">
      <c r="A36" s="89"/>
      <c r="B36" s="147"/>
      <c r="C36" s="205"/>
      <c r="D36" s="205"/>
      <c r="E36" s="205"/>
      <c r="F36" s="197"/>
      <c r="G36" s="212"/>
      <c r="H36" s="205"/>
      <c r="I36" s="205"/>
      <c r="J36" s="205"/>
      <c r="K36" s="197"/>
    </row>
    <row r="37" spans="1:12">
      <c r="A37" s="89"/>
      <c r="B37" s="101" t="s">
        <v>158</v>
      </c>
      <c r="C37" s="205"/>
      <c r="D37" s="205"/>
      <c r="E37" s="205"/>
      <c r="F37" s="197"/>
      <c r="G37" s="212"/>
      <c r="H37" s="205"/>
      <c r="I37" s="205"/>
      <c r="J37" s="205"/>
      <c r="K37" s="197"/>
    </row>
    <row r="38" spans="1:12">
      <c r="A38" s="89"/>
      <c r="B38" s="97" t="s">
        <v>5</v>
      </c>
      <c r="C38" s="376">
        <v>1.032</v>
      </c>
      <c r="D38" s="206">
        <v>-284.149</v>
      </c>
      <c r="E38" s="206">
        <v>285.18099999999998</v>
      </c>
      <c r="F38" s="186">
        <v>-1.0036318973496299</v>
      </c>
      <c r="G38" s="206"/>
      <c r="H38" s="376">
        <v>1.032</v>
      </c>
      <c r="I38" s="206">
        <v>1.3659999999999854</v>
      </c>
      <c r="J38" s="206">
        <v>-0.33399999999998542</v>
      </c>
      <c r="K38" s="186">
        <v>-0.24450951683747368</v>
      </c>
    </row>
    <row r="39" spans="1:12">
      <c r="A39" s="89"/>
      <c r="B39" s="97" t="s">
        <v>6</v>
      </c>
      <c r="C39" s="376">
        <v>1.774</v>
      </c>
      <c r="D39" s="206">
        <v>106.996</v>
      </c>
      <c r="E39" s="206">
        <v>-105.22199999999999</v>
      </c>
      <c r="F39" s="186">
        <v>-0.98341994093237128</v>
      </c>
      <c r="G39" s="206"/>
      <c r="H39" s="376">
        <v>1.774</v>
      </c>
      <c r="I39" s="206">
        <v>-2.4549999999999983</v>
      </c>
      <c r="J39" s="206">
        <v>4.2289999999999983</v>
      </c>
      <c r="K39" s="186">
        <v>-1.7226069246435851</v>
      </c>
    </row>
    <row r="40" spans="1:12" ht="13.5" customHeight="1">
      <c r="A40" s="89"/>
      <c r="B40" s="97" t="s">
        <v>7</v>
      </c>
      <c r="C40" s="376">
        <v>5.1999999999999998E-2</v>
      </c>
      <c r="D40" s="206">
        <v>2.5750000000000002</v>
      </c>
      <c r="E40" s="206">
        <v>-2.5230000000000001</v>
      </c>
      <c r="F40" s="186">
        <v>-0.97980582524271842</v>
      </c>
      <c r="G40" s="206"/>
      <c r="H40" s="376">
        <v>-1.0000000000000009E-3</v>
      </c>
      <c r="I40" s="206">
        <v>0.25300000000000011</v>
      </c>
      <c r="J40" s="206">
        <v>-0.25400000000000011</v>
      </c>
      <c r="K40" s="186">
        <v>-1.0039525691699605</v>
      </c>
    </row>
    <row r="41" spans="1:12" ht="13.5" customHeight="1">
      <c r="A41" s="89"/>
      <c r="B41" s="97" t="s">
        <v>14</v>
      </c>
      <c r="C41" s="376">
        <v>0.50600000000000001</v>
      </c>
      <c r="D41" s="206">
        <v>0</v>
      </c>
      <c r="E41" s="206">
        <v>0.50600000000000001</v>
      </c>
      <c r="F41" s="186" t="s">
        <v>490</v>
      </c>
      <c r="G41" s="206"/>
      <c r="H41" s="376">
        <v>0</v>
      </c>
      <c r="I41" s="206">
        <v>0</v>
      </c>
      <c r="J41" s="206">
        <v>0</v>
      </c>
      <c r="K41" s="186" t="s">
        <v>490</v>
      </c>
    </row>
    <row r="42" spans="1:12" ht="13.5" customHeight="1">
      <c r="A42" s="89"/>
      <c r="B42" s="97" t="s">
        <v>45</v>
      </c>
      <c r="C42" s="376">
        <v>9.4E-2</v>
      </c>
      <c r="D42" s="206">
        <v>0.26</v>
      </c>
      <c r="E42" s="206">
        <v>-0.16600000000000001</v>
      </c>
      <c r="F42" s="186">
        <v>-0.63846153846153841</v>
      </c>
      <c r="G42" s="206"/>
      <c r="H42" s="376">
        <v>0.06</v>
      </c>
      <c r="I42" s="206">
        <v>0.16</v>
      </c>
      <c r="J42" s="206">
        <v>-0.1</v>
      </c>
      <c r="K42" s="186">
        <v>-0.625</v>
      </c>
    </row>
    <row r="43" spans="1:12" ht="13.5" customHeight="1">
      <c r="A43" s="89"/>
      <c r="B43" s="443" t="s">
        <v>150</v>
      </c>
      <c r="C43" s="376">
        <v>0.34300000000000003</v>
      </c>
      <c r="D43" s="206">
        <v>-0.12</v>
      </c>
      <c r="E43" s="206">
        <v>0.46300000000000002</v>
      </c>
      <c r="F43" s="186">
        <v>-3.8583333333333338</v>
      </c>
      <c r="G43" s="206"/>
      <c r="H43" s="376">
        <v>-0.46300000000000002</v>
      </c>
      <c r="I43" s="206">
        <v>0.371</v>
      </c>
      <c r="J43" s="206">
        <v>-0.83400000000000007</v>
      </c>
      <c r="K43" s="186">
        <v>-2.2479784366576823</v>
      </c>
    </row>
    <row r="44" spans="1:12">
      <c r="A44" s="88"/>
      <c r="B44" s="444" t="s">
        <v>159</v>
      </c>
      <c r="C44" s="406">
        <v>3.8009999999999997</v>
      </c>
      <c r="D44" s="446">
        <v>-174.43800000000005</v>
      </c>
      <c r="E44" s="446">
        <v>178.239</v>
      </c>
      <c r="F44" s="289">
        <v>-1.0217899769545626</v>
      </c>
      <c r="G44" s="442"/>
      <c r="H44" s="406">
        <v>2.4020000000000001</v>
      </c>
      <c r="I44" s="446">
        <v>-0.30500000000001271</v>
      </c>
      <c r="J44" s="446">
        <v>2.7070000000000127</v>
      </c>
      <c r="K44" s="289" t="s">
        <v>490</v>
      </c>
    </row>
    <row r="45" spans="1:12">
      <c r="A45" s="89"/>
      <c r="B45" s="445"/>
      <c r="C45" s="392"/>
      <c r="D45" s="392"/>
      <c r="E45" s="392"/>
      <c r="F45" s="392"/>
      <c r="G45" s="209"/>
      <c r="H45" s="392"/>
      <c r="I45" s="392"/>
      <c r="J45" s="392"/>
      <c r="K45" s="392"/>
    </row>
    <row r="46" spans="1:12">
      <c r="A46" s="88"/>
      <c r="B46" s="101" t="s">
        <v>160</v>
      </c>
      <c r="C46" s="205"/>
      <c r="D46" s="205"/>
      <c r="E46" s="205"/>
      <c r="F46" s="197"/>
      <c r="G46" s="212"/>
      <c r="H46" s="205"/>
      <c r="I46" s="205"/>
      <c r="J46" s="205"/>
      <c r="K46" s="197"/>
    </row>
    <row r="47" spans="1:12">
      <c r="A47" s="88"/>
      <c r="B47" s="97" t="s">
        <v>5</v>
      </c>
      <c r="C47" s="376">
        <v>-5.3999999999999999E-2</v>
      </c>
      <c r="D47" s="193">
        <v>-8.8999999999999996E-2</v>
      </c>
      <c r="E47" s="193">
        <v>3.4999999999999996E-2</v>
      </c>
      <c r="F47" s="186">
        <v>-0.3932584269662921</v>
      </c>
      <c r="G47" s="442"/>
      <c r="H47" s="376">
        <v>-1.1999999999999997E-2</v>
      </c>
      <c r="I47" s="193">
        <v>-7.2999999999999995E-2</v>
      </c>
      <c r="J47" s="193">
        <v>6.0999999999999999E-2</v>
      </c>
      <c r="K47" s="186">
        <v>-0.83561643835616439</v>
      </c>
    </row>
    <row r="48" spans="1:12">
      <c r="A48" s="88"/>
      <c r="B48" s="97" t="s">
        <v>6</v>
      </c>
      <c r="C48" s="376">
        <v>-0.38</v>
      </c>
      <c r="D48" s="193">
        <v>-0.38500000000000001</v>
      </c>
      <c r="E48" s="193">
        <v>5.0000000000000044E-3</v>
      </c>
      <c r="F48" s="186">
        <v>-1.2987012987012991E-2</v>
      </c>
      <c r="G48" s="442"/>
      <c r="H48" s="376">
        <v>-0.10399999999999998</v>
      </c>
      <c r="I48" s="193">
        <v>-0.32600000000000001</v>
      </c>
      <c r="J48" s="193">
        <v>0.22200000000000003</v>
      </c>
      <c r="K48" s="186">
        <v>-0.68098159509202461</v>
      </c>
    </row>
    <row r="49" spans="1:11">
      <c r="A49" s="88"/>
      <c r="B49" s="97" t="s">
        <v>7</v>
      </c>
      <c r="C49" s="376">
        <v>-0.95499999999999996</v>
      </c>
      <c r="D49" s="193">
        <v>1.034</v>
      </c>
      <c r="E49" s="193">
        <v>-1.9889999999999999</v>
      </c>
      <c r="F49" s="186">
        <v>-1.9235976789168276</v>
      </c>
      <c r="G49" s="442"/>
      <c r="H49" s="376">
        <v>1.5000000000000013E-2</v>
      </c>
      <c r="I49" s="193">
        <v>-1.6900000000000002</v>
      </c>
      <c r="J49" s="193">
        <v>1.7050000000000001</v>
      </c>
      <c r="K49" s="186">
        <v>-1.0088757396449703</v>
      </c>
    </row>
    <row r="50" spans="1:11">
      <c r="A50" s="88"/>
      <c r="B50" s="97" t="s">
        <v>451</v>
      </c>
      <c r="C50" s="376">
        <v>-5.3999999999999999E-2</v>
      </c>
      <c r="D50" s="193">
        <v>-5.3999999999999999E-2</v>
      </c>
      <c r="E50" s="193">
        <v>0</v>
      </c>
      <c r="F50" s="186">
        <v>0</v>
      </c>
      <c r="G50" s="442"/>
      <c r="H50" s="376">
        <v>-1.8000000000000002E-2</v>
      </c>
      <c r="I50" s="193">
        <v>-1.8000000000000002E-2</v>
      </c>
      <c r="J50" s="193">
        <v>0</v>
      </c>
      <c r="K50" s="186">
        <v>0</v>
      </c>
    </row>
    <row r="51" spans="1:11">
      <c r="A51" s="88"/>
      <c r="B51" s="443" t="s">
        <v>150</v>
      </c>
      <c r="C51" s="407">
        <v>1.365</v>
      </c>
      <c r="D51" s="655">
        <v>0.45200000000000001</v>
      </c>
      <c r="E51" s="655">
        <v>0.91300000000000003</v>
      </c>
      <c r="F51" s="187">
        <v>2.0199115044247788</v>
      </c>
      <c r="G51" s="442"/>
      <c r="H51" s="407">
        <v>3.0000000000000027E-2</v>
      </c>
      <c r="I51" s="655">
        <v>-7.6000000000000012E-2</v>
      </c>
      <c r="J51" s="655">
        <v>0.10600000000000004</v>
      </c>
      <c r="K51" s="187">
        <v>-1.3947368421052635</v>
      </c>
    </row>
    <row r="52" spans="1:11">
      <c r="A52" s="88"/>
      <c r="B52" s="444" t="s">
        <v>161</v>
      </c>
      <c r="C52" s="406">
        <v>-7.8000000000000069E-2</v>
      </c>
      <c r="D52" s="446">
        <v>0.95799999999999996</v>
      </c>
      <c r="E52" s="446">
        <v>-1.0359999999999998</v>
      </c>
      <c r="F52" s="289">
        <v>-1.081419624217119</v>
      </c>
      <c r="G52" s="442"/>
      <c r="H52" s="406">
        <v>-8.899999999999994E-2</v>
      </c>
      <c r="I52" s="446">
        <v>-2.1830000000000003</v>
      </c>
      <c r="J52" s="446">
        <v>2.0939999999999999</v>
      </c>
      <c r="K52" s="289">
        <v>-0.95923041685753552</v>
      </c>
    </row>
    <row r="53" spans="1:11" customFormat="1">
      <c r="C53" s="821"/>
      <c r="D53" s="821"/>
      <c r="E53" s="821"/>
      <c r="F53" s="821"/>
      <c r="G53" s="821"/>
      <c r="H53" s="821"/>
      <c r="I53" s="821"/>
      <c r="J53" s="821"/>
      <c r="K53" s="821"/>
    </row>
    <row r="54" spans="1:11">
      <c r="A54" s="88"/>
      <c r="B54" s="444" t="s">
        <v>162</v>
      </c>
      <c r="C54" s="406">
        <v>3.7229999999999999</v>
      </c>
      <c r="D54" s="446">
        <v>-173.48000000000005</v>
      </c>
      <c r="E54" s="446">
        <v>177.203</v>
      </c>
      <c r="F54" s="289">
        <v>-1.0214606871109062</v>
      </c>
      <c r="G54" s="442"/>
      <c r="H54" s="406">
        <v>2.3130000000000002</v>
      </c>
      <c r="I54" s="446">
        <v>-2.4880000000000129</v>
      </c>
      <c r="J54" s="446">
        <v>4.8010000000000126</v>
      </c>
      <c r="K54" s="289">
        <v>-1.9296623794212171</v>
      </c>
    </row>
    <row r="55" spans="1:11">
      <c r="B55" s="80"/>
      <c r="C55" s="208"/>
      <c r="D55" s="208"/>
      <c r="E55" s="208"/>
      <c r="F55" s="208"/>
      <c r="G55" s="208"/>
      <c r="H55" s="208"/>
      <c r="I55" s="208"/>
      <c r="J55" s="208"/>
      <c r="K55" s="208"/>
    </row>
    <row r="56" spans="1:11">
      <c r="A56" s="447"/>
      <c r="B56" s="450" t="s">
        <v>86</v>
      </c>
      <c r="C56" s="448">
        <v>1343.5109999999981</v>
      </c>
      <c r="D56" s="448">
        <v>1315.9990000000005</v>
      </c>
      <c r="E56" s="448">
        <v>27.51199999999767</v>
      </c>
      <c r="F56" s="449">
        <v>2.0905790961845527E-2</v>
      </c>
      <c r="G56" s="206"/>
      <c r="H56" s="448">
        <v>507.89799999999997</v>
      </c>
      <c r="I56" s="448">
        <v>496.05800000000033</v>
      </c>
      <c r="J56" s="448">
        <v>11.839999999999634</v>
      </c>
      <c r="K56" s="449">
        <v>2.3868176705142519E-2</v>
      </c>
    </row>
    <row r="57" spans="1:11">
      <c r="A57" s="89"/>
      <c r="B57" s="147"/>
      <c r="C57" s="213"/>
      <c r="D57" s="213"/>
      <c r="E57" s="213"/>
      <c r="F57" s="214"/>
      <c r="G57" s="208"/>
      <c r="H57" s="213"/>
      <c r="I57" s="213"/>
      <c r="J57" s="213"/>
      <c r="K57" s="214"/>
    </row>
    <row r="58" spans="1:11">
      <c r="B58" s="144" t="s">
        <v>87</v>
      </c>
      <c r="C58" s="208"/>
      <c r="D58" s="208"/>
      <c r="E58" s="208"/>
      <c r="F58" s="208"/>
      <c r="G58" s="208"/>
      <c r="H58" s="208"/>
      <c r="I58" s="208"/>
      <c r="J58" s="208"/>
      <c r="K58" s="208"/>
    </row>
    <row r="59" spans="1:11">
      <c r="A59" s="89"/>
      <c r="B59" s="97" t="s">
        <v>5</v>
      </c>
      <c r="C59" s="376">
        <v>-22.72</v>
      </c>
      <c r="D59" s="206">
        <v>68.584999999999994</v>
      </c>
      <c r="E59" s="206">
        <v>-91.304999999999993</v>
      </c>
      <c r="F59" s="186">
        <v>-1.3312677699205366</v>
      </c>
      <c r="G59" s="206"/>
      <c r="H59" s="376">
        <v>4.6099999999999994</v>
      </c>
      <c r="I59" s="206">
        <v>19.530999999999992</v>
      </c>
      <c r="J59" s="206">
        <v>-14.920999999999992</v>
      </c>
      <c r="K59" s="186">
        <v>-0.76396497875172797</v>
      </c>
    </row>
    <row r="60" spans="1:11">
      <c r="A60" s="89"/>
      <c r="B60" s="97" t="s">
        <v>6</v>
      </c>
      <c r="C60" s="376">
        <v>-172.78899999999999</v>
      </c>
      <c r="D60" s="206">
        <v>-219.45400000000001</v>
      </c>
      <c r="E60" s="206">
        <v>46.66500000000002</v>
      </c>
      <c r="F60" s="186">
        <v>-0.21264137359082091</v>
      </c>
      <c r="G60" s="206"/>
      <c r="H60" s="376">
        <v>-59.599999999999994</v>
      </c>
      <c r="I60" s="206">
        <v>-32.242000000000019</v>
      </c>
      <c r="J60" s="206">
        <v>-27.357999999999976</v>
      </c>
      <c r="K60" s="186">
        <v>0.84852056324049263</v>
      </c>
    </row>
    <row r="61" spans="1:11">
      <c r="A61" s="89"/>
      <c r="B61" s="97" t="s">
        <v>7</v>
      </c>
      <c r="C61" s="376">
        <v>-254.07400000000001</v>
      </c>
      <c r="D61" s="206">
        <v>-336.55700000000002</v>
      </c>
      <c r="E61" s="206">
        <v>82.483000000000004</v>
      </c>
      <c r="F61" s="186">
        <v>-0.24507884251404666</v>
      </c>
      <c r="G61" s="206"/>
      <c r="H61" s="376">
        <v>-76.59</v>
      </c>
      <c r="I61" s="206">
        <v>-136.52500000000001</v>
      </c>
      <c r="J61" s="206">
        <v>59.935000000000002</v>
      </c>
      <c r="K61" s="186">
        <v>-0.4390038454495514</v>
      </c>
    </row>
    <row r="62" spans="1:11">
      <c r="A62" s="89"/>
      <c r="B62" s="97"/>
      <c r="C62" s="376">
        <v>-1.8220000000000001</v>
      </c>
      <c r="D62" s="206">
        <v>-5.2999999999999999E-2</v>
      </c>
      <c r="E62" s="206">
        <v>-1.7690000000000001</v>
      </c>
      <c r="F62" s="186" t="s">
        <v>490</v>
      </c>
      <c r="G62" s="206"/>
      <c r="H62" s="376">
        <v>-5.9960000000000004</v>
      </c>
      <c r="I62" s="206">
        <v>-1.0000000000000009E-3</v>
      </c>
      <c r="J62" s="206">
        <v>-5.9950000000000001</v>
      </c>
      <c r="K62" s="186" t="s">
        <v>490</v>
      </c>
    </row>
    <row r="63" spans="1:11">
      <c r="A63" s="89"/>
      <c r="B63" s="97" t="s">
        <v>45</v>
      </c>
      <c r="C63" s="376">
        <v>-22.690999999999999</v>
      </c>
      <c r="D63" s="206">
        <v>-15.609</v>
      </c>
      <c r="E63" s="206">
        <v>-7.081999999999999</v>
      </c>
      <c r="F63" s="186">
        <v>0.45371260170414507</v>
      </c>
      <c r="G63" s="206"/>
      <c r="H63" s="376">
        <v>-11.446</v>
      </c>
      <c r="I63" s="206">
        <v>-2.0890000000000004</v>
      </c>
      <c r="J63" s="206">
        <v>-9.3569999999999993</v>
      </c>
      <c r="K63" s="186" t="s">
        <v>490</v>
      </c>
    </row>
    <row r="64" spans="1:11">
      <c r="A64" s="89"/>
      <c r="B64" s="145" t="s">
        <v>102</v>
      </c>
      <c r="C64" s="451">
        <v>-11.887</v>
      </c>
      <c r="D64" s="207">
        <v>-8.1980000000000004</v>
      </c>
      <c r="E64" s="207">
        <v>-3.6890000000000001</v>
      </c>
      <c r="F64" s="285">
        <v>0.44998780190290311</v>
      </c>
      <c r="G64" s="208"/>
      <c r="H64" s="451">
        <v>20.683</v>
      </c>
      <c r="I64" s="207">
        <v>0.86099999999999888</v>
      </c>
      <c r="J64" s="207">
        <v>19.822000000000003</v>
      </c>
      <c r="K64" s="285" t="s">
        <v>490</v>
      </c>
    </row>
    <row r="65" spans="1:11">
      <c r="A65" s="88"/>
      <c r="B65" s="444" t="s">
        <v>163</v>
      </c>
      <c r="C65" s="406">
        <v>-485.98299999999995</v>
      </c>
      <c r="D65" s="446">
        <v>-511.286</v>
      </c>
      <c r="E65" s="446">
        <v>25.303000000000033</v>
      </c>
      <c r="F65" s="348">
        <v>-4.9488935742422191E-2</v>
      </c>
      <c r="G65" s="442"/>
      <c r="H65" s="406">
        <v>-128.339</v>
      </c>
      <c r="I65" s="446">
        <v>-150.46500000000006</v>
      </c>
      <c r="J65" s="446">
        <v>22.126000000000037</v>
      </c>
      <c r="K65" s="348">
        <v>-0.1470508091582764</v>
      </c>
    </row>
    <row r="66" spans="1:11">
      <c r="A66" s="88"/>
      <c r="B66" s="444"/>
      <c r="C66" s="446"/>
      <c r="D66" s="446"/>
      <c r="E66" s="446"/>
      <c r="F66" s="452"/>
      <c r="G66" s="208"/>
      <c r="H66" s="446"/>
      <c r="I66" s="446"/>
      <c r="J66" s="446"/>
      <c r="K66" s="452"/>
    </row>
    <row r="67" spans="1:11">
      <c r="A67" s="447"/>
      <c r="B67" s="450" t="s">
        <v>164</v>
      </c>
      <c r="C67" s="448">
        <v>857.5279999999982</v>
      </c>
      <c r="D67" s="448">
        <v>804.71300000000042</v>
      </c>
      <c r="E67" s="448">
        <v>52.814999999997703</v>
      </c>
      <c r="F67" s="449">
        <v>6.5632094920795137E-2</v>
      </c>
      <c r="G67" s="206"/>
      <c r="H67" s="448">
        <v>379.55899999999997</v>
      </c>
      <c r="I67" s="448">
        <v>345.5930000000003</v>
      </c>
      <c r="J67" s="448">
        <v>33.965999999999667</v>
      </c>
      <c r="K67" s="449">
        <v>9.8283240690637985E-2</v>
      </c>
    </row>
    <row r="68" spans="1:11">
      <c r="A68" s="89"/>
      <c r="B68" s="389" t="s">
        <v>165</v>
      </c>
      <c r="C68" s="390">
        <v>1888.107</v>
      </c>
      <c r="D68" s="391">
        <v>281.95999999999998</v>
      </c>
      <c r="E68" s="391">
        <v>1606.1469999999999</v>
      </c>
      <c r="F68" s="285" t="s">
        <v>490</v>
      </c>
      <c r="G68" s="206"/>
      <c r="H68" s="390">
        <v>-114.21900000000005</v>
      </c>
      <c r="I68" s="391">
        <v>84.290999999999968</v>
      </c>
      <c r="J68" s="391">
        <v>-198.51000000000002</v>
      </c>
      <c r="K68" s="285">
        <v>-2.3550556998967873</v>
      </c>
    </row>
    <row r="69" spans="1:11">
      <c r="A69" s="89"/>
      <c r="B69" s="382" t="s">
        <v>166</v>
      </c>
      <c r="C69" s="406">
        <v>2745.6349999999984</v>
      </c>
      <c r="D69" s="392">
        <v>1086.6730000000005</v>
      </c>
      <c r="E69" s="392">
        <v>52.814999999997703</v>
      </c>
      <c r="F69" s="363">
        <v>1.5266432496252298</v>
      </c>
      <c r="G69" s="209"/>
      <c r="H69" s="406">
        <v>265.33999999999992</v>
      </c>
      <c r="I69" s="392">
        <v>429.88400000000024</v>
      </c>
      <c r="J69" s="392">
        <v>-164.54400000000032</v>
      </c>
      <c r="K69" s="363">
        <v>-0.38276372230648326</v>
      </c>
    </row>
    <row r="70" spans="1:11">
      <c r="A70" s="88"/>
      <c r="B70" s="444"/>
      <c r="C70" s="446"/>
      <c r="D70" s="446"/>
      <c r="E70" s="446"/>
      <c r="F70" s="452"/>
      <c r="G70" s="208"/>
      <c r="H70" s="446"/>
      <c r="I70" s="446"/>
      <c r="J70" s="446"/>
      <c r="K70" s="452"/>
    </row>
    <row r="71" spans="1:11">
      <c r="A71" s="89"/>
      <c r="B71" s="382" t="s">
        <v>167</v>
      </c>
      <c r="C71" s="406">
        <v>2465.5529999999999</v>
      </c>
      <c r="D71" s="392">
        <v>782.73800000000006</v>
      </c>
      <c r="E71" s="392">
        <v>1682.8149999999998</v>
      </c>
      <c r="F71" s="363">
        <v>2.1499083984679417</v>
      </c>
      <c r="G71" s="209"/>
      <c r="H71" s="406">
        <v>175.81700000000001</v>
      </c>
      <c r="I71" s="392">
        <v>306.60100000000006</v>
      </c>
      <c r="J71" s="392">
        <v>-130.78400000000005</v>
      </c>
      <c r="K71" s="363">
        <v>-0.42656090488941667</v>
      </c>
    </row>
    <row r="72" spans="1:11">
      <c r="A72" s="89"/>
      <c r="B72" s="389" t="s">
        <v>92</v>
      </c>
      <c r="C72" s="390">
        <v>280.053</v>
      </c>
      <c r="D72" s="391">
        <v>303.68599999999998</v>
      </c>
      <c r="E72" s="391">
        <v>-23.632999999999981</v>
      </c>
      <c r="F72" s="285">
        <v>-7.7820511976185891E-2</v>
      </c>
      <c r="G72" s="206"/>
      <c r="H72" s="390">
        <v>89.512</v>
      </c>
      <c r="I72" s="391">
        <v>123.12299999999999</v>
      </c>
      <c r="J72" s="391">
        <v>-33.61099999999999</v>
      </c>
      <c r="K72" s="285">
        <v>-0.27298717542619977</v>
      </c>
    </row>
    <row r="73" spans="1:11">
      <c r="A73" s="89"/>
      <c r="B73" s="97"/>
      <c r="C73" s="97"/>
      <c r="D73" s="97"/>
      <c r="E73" s="97"/>
      <c r="F73" s="97"/>
      <c r="G73" s="97"/>
    </row>
  </sheetData>
  <mergeCells count="6">
    <mergeCell ref="B2:F2"/>
    <mergeCell ref="C3:F3"/>
    <mergeCell ref="C5:E5"/>
    <mergeCell ref="B3:B4"/>
    <mergeCell ref="H3:K3"/>
    <mergeCell ref="H5:J5"/>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32"/>
  <sheetViews>
    <sheetView showGridLines="0" workbookViewId="0"/>
  </sheetViews>
  <sheetFormatPr baseColWidth="10" defaultColWidth="11.42578125" defaultRowHeight="12.75"/>
  <cols>
    <col min="1" max="1" width="5.42578125" style="33" customWidth="1"/>
    <col min="2" max="2" width="43.7109375" style="84" customWidth="1"/>
    <col min="3" max="3" width="15.7109375" style="84" customWidth="1"/>
    <col min="4" max="4" width="15.5703125" style="84" customWidth="1"/>
    <col min="5" max="5" width="10.28515625" style="84" bestFit="1" customWidth="1"/>
    <col min="6" max="6" width="11.42578125" style="84"/>
    <col min="7" max="16384" width="11.42578125" style="33"/>
  </cols>
  <sheetData>
    <row r="1" spans="2:6">
      <c r="B1" s="454"/>
      <c r="C1" s="884"/>
      <c r="D1" s="884"/>
      <c r="E1" s="884"/>
      <c r="F1" s="884"/>
    </row>
    <row r="2" spans="2:6">
      <c r="B2" s="882" t="s">
        <v>168</v>
      </c>
      <c r="C2" s="377" t="s">
        <v>488</v>
      </c>
      <c r="D2" s="456" t="s">
        <v>492</v>
      </c>
      <c r="E2" s="456" t="s">
        <v>63</v>
      </c>
      <c r="F2" s="455" t="s">
        <v>2</v>
      </c>
    </row>
    <row r="3" spans="2:6">
      <c r="B3" s="883"/>
      <c r="C3" s="885" t="s">
        <v>169</v>
      </c>
      <c r="D3" s="885"/>
      <c r="E3" s="885"/>
      <c r="F3" s="456"/>
    </row>
    <row r="4" spans="2:6">
      <c r="C4" s="108"/>
      <c r="D4" s="108"/>
      <c r="E4" s="108"/>
    </row>
    <row r="5" spans="2:6">
      <c r="B5" s="85" t="s">
        <v>170</v>
      </c>
      <c r="C5" s="453">
        <v>8048</v>
      </c>
      <c r="D5" s="109">
        <v>10319.459000000001</v>
      </c>
      <c r="E5" s="109">
        <v>-2271.4590000000007</v>
      </c>
      <c r="F5" s="82">
        <v>-0.22011415520910549</v>
      </c>
    </row>
    <row r="6" spans="2:6">
      <c r="B6" s="85" t="s">
        <v>171</v>
      </c>
      <c r="C6" s="453">
        <v>25823</v>
      </c>
      <c r="D6" s="109">
        <v>26535.221000000001</v>
      </c>
      <c r="E6" s="109">
        <v>-712.22100000000137</v>
      </c>
      <c r="F6" s="82">
        <v>-2.6840590474072279E-2</v>
      </c>
    </row>
    <row r="7" spans="2:6">
      <c r="B7" s="457"/>
      <c r="C7" s="458"/>
      <c r="D7" s="458"/>
      <c r="E7" s="458"/>
      <c r="F7" s="458"/>
    </row>
    <row r="8" spans="2:6">
      <c r="B8" s="383" t="s">
        <v>172</v>
      </c>
      <c r="C8" s="459">
        <v>33871</v>
      </c>
      <c r="D8" s="459">
        <v>36854.68</v>
      </c>
      <c r="E8" s="459">
        <v>-2983.6800000000021</v>
      </c>
      <c r="F8" s="460">
        <v>-8.0957967889017102E-2</v>
      </c>
    </row>
    <row r="9" spans="2:6">
      <c r="C9" s="886"/>
      <c r="D9" s="887"/>
      <c r="E9" s="887"/>
      <c r="F9" s="888"/>
    </row>
    <row r="10" spans="2:6">
      <c r="B10" s="144"/>
      <c r="C10" s="884"/>
      <c r="D10" s="884"/>
      <c r="E10" s="884"/>
      <c r="F10" s="884"/>
    </row>
    <row r="11" spans="2:6">
      <c r="B11" s="882" t="s">
        <v>173</v>
      </c>
      <c r="C11" s="377" t="s">
        <v>488</v>
      </c>
      <c r="D11" s="456" t="s">
        <v>492</v>
      </c>
      <c r="E11" s="456" t="s">
        <v>63</v>
      </c>
      <c r="F11" s="455" t="s">
        <v>13</v>
      </c>
    </row>
    <row r="12" spans="2:6">
      <c r="B12" s="883"/>
      <c r="C12" s="885" t="s">
        <v>169</v>
      </c>
      <c r="D12" s="885"/>
      <c r="E12" s="885"/>
      <c r="F12" s="456"/>
    </row>
    <row r="13" spans="2:6">
      <c r="C13" s="108"/>
      <c r="D13" s="108"/>
      <c r="E13" s="108"/>
    </row>
    <row r="14" spans="2:6">
      <c r="B14" s="85" t="s">
        <v>174</v>
      </c>
      <c r="C14" s="461">
        <v>7208</v>
      </c>
      <c r="D14" s="118">
        <v>9728</v>
      </c>
      <c r="E14" s="118">
        <v>-2520</v>
      </c>
      <c r="F14" s="87">
        <v>-0.25904605263157898</v>
      </c>
    </row>
    <row r="15" spans="2:6">
      <c r="B15" s="85" t="s">
        <v>175</v>
      </c>
      <c r="C15" s="461">
        <v>8090</v>
      </c>
      <c r="D15" s="118">
        <v>10106</v>
      </c>
      <c r="E15" s="118">
        <v>-2016</v>
      </c>
      <c r="F15" s="87">
        <v>-0.19948545418563235</v>
      </c>
    </row>
    <row r="16" spans="2:6">
      <c r="B16" s="85"/>
      <c r="C16" s="118"/>
      <c r="D16" s="118"/>
      <c r="E16" s="118"/>
      <c r="F16" s="87"/>
    </row>
    <row r="17" spans="2:8">
      <c r="B17" s="85" t="s">
        <v>176</v>
      </c>
      <c r="C17" s="461">
        <v>18573</v>
      </c>
      <c r="D17" s="118">
        <v>17021</v>
      </c>
      <c r="E17" s="118">
        <v>1552</v>
      </c>
      <c r="F17" s="87">
        <v>9.1181481699077693E-2</v>
      </c>
    </row>
    <row r="18" spans="2:8">
      <c r="B18" s="83" t="s">
        <v>177</v>
      </c>
      <c r="C18" s="453">
        <v>16240</v>
      </c>
      <c r="D18" s="109">
        <v>14505</v>
      </c>
      <c r="E18" s="109">
        <v>1735</v>
      </c>
      <c r="F18" s="82">
        <v>0.11961392623233369</v>
      </c>
    </row>
    <row r="19" spans="2:8">
      <c r="B19" s="83" t="s">
        <v>178</v>
      </c>
      <c r="C19" s="453">
        <v>2333</v>
      </c>
      <c r="D19" s="109">
        <v>2516</v>
      </c>
      <c r="E19" s="109">
        <v>-183</v>
      </c>
      <c r="F19" s="82">
        <v>-7.2734499205087455E-2</v>
      </c>
    </row>
    <row r="20" spans="2:8">
      <c r="C20" s="109"/>
      <c r="D20" s="109"/>
      <c r="E20" s="109"/>
      <c r="F20" s="110"/>
    </row>
    <row r="21" spans="2:8">
      <c r="B21" s="383" t="s">
        <v>179</v>
      </c>
      <c r="C21" s="459">
        <v>33871</v>
      </c>
      <c r="D21" s="459">
        <v>36855</v>
      </c>
      <c r="E21" s="459">
        <v>-2984</v>
      </c>
      <c r="F21" s="460">
        <v>-8.0965947632614332E-2</v>
      </c>
    </row>
    <row r="23" spans="2:8">
      <c r="B23" s="144"/>
      <c r="C23" s="884"/>
      <c r="D23" s="884"/>
      <c r="E23" s="884"/>
      <c r="F23" s="884"/>
    </row>
    <row r="24" spans="2:8">
      <c r="B24" s="882" t="s">
        <v>180</v>
      </c>
      <c r="C24" s="377" t="s">
        <v>488</v>
      </c>
      <c r="D24" s="456" t="s">
        <v>489</v>
      </c>
      <c r="E24" s="456" t="s">
        <v>63</v>
      </c>
      <c r="F24" s="455" t="s">
        <v>13</v>
      </c>
    </row>
    <row r="25" spans="2:8">
      <c r="B25" s="883"/>
      <c r="C25" s="885" t="s">
        <v>169</v>
      </c>
      <c r="D25" s="885"/>
      <c r="E25" s="885"/>
      <c r="F25" s="456"/>
    </row>
    <row r="26" spans="2:8">
      <c r="C26" s="108"/>
      <c r="D26" s="108"/>
      <c r="E26" s="108"/>
      <c r="F26" s="111"/>
    </row>
    <row r="27" spans="2:8">
      <c r="B27" s="85" t="s">
        <v>181</v>
      </c>
      <c r="C27" s="343">
        <v>1669</v>
      </c>
      <c r="D27" s="81">
        <v>1660</v>
      </c>
      <c r="E27" s="81">
        <v>9</v>
      </c>
      <c r="F27" s="186">
        <v>5.4216867469878416E-3</v>
      </c>
    </row>
    <row r="28" spans="2:8">
      <c r="B28" s="85" t="s">
        <v>182</v>
      </c>
      <c r="C28" s="343">
        <v>2491</v>
      </c>
      <c r="D28" s="81">
        <v>-775</v>
      </c>
      <c r="E28" s="81">
        <v>3266</v>
      </c>
      <c r="F28" s="186" t="s">
        <v>490</v>
      </c>
    </row>
    <row r="29" spans="2:8">
      <c r="B29" s="85" t="s">
        <v>183</v>
      </c>
      <c r="C29" s="343">
        <v>-2621</v>
      </c>
      <c r="D29" s="81">
        <v>-959</v>
      </c>
      <c r="E29" s="81">
        <v>-1662</v>
      </c>
      <c r="F29" s="186">
        <v>1.7330552659019811</v>
      </c>
    </row>
    <row r="30" spans="2:8">
      <c r="C30" s="109"/>
      <c r="D30" s="109"/>
      <c r="E30" s="109"/>
      <c r="F30" s="109"/>
    </row>
    <row r="31" spans="2:8">
      <c r="B31" s="383" t="s">
        <v>184</v>
      </c>
      <c r="C31" s="459">
        <v>1539</v>
      </c>
      <c r="D31" s="459">
        <v>-74</v>
      </c>
      <c r="E31" s="459">
        <v>1613</v>
      </c>
      <c r="F31" s="475" t="s">
        <v>490</v>
      </c>
    </row>
    <row r="32" spans="2:8">
      <c r="G32" s="84"/>
      <c r="H32" s="84"/>
    </row>
  </sheetData>
  <mergeCells count="10">
    <mergeCell ref="B24:B25"/>
    <mergeCell ref="C23:F23"/>
    <mergeCell ref="C25:E25"/>
    <mergeCell ref="C1:F1"/>
    <mergeCell ref="C10:F10"/>
    <mergeCell ref="C3:E3"/>
    <mergeCell ref="C12:E12"/>
    <mergeCell ref="B2:B3"/>
    <mergeCell ref="B11:B12"/>
    <mergeCell ref="C9:F9"/>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J23"/>
  <sheetViews>
    <sheetView showGridLines="0" workbookViewId="0"/>
  </sheetViews>
  <sheetFormatPr baseColWidth="10" defaultColWidth="7.28515625" defaultRowHeight="12.75"/>
  <cols>
    <col min="1" max="1" width="3.140625" style="89" customWidth="1"/>
    <col min="2" max="2" width="12.85546875" style="89" customWidth="1"/>
    <col min="3" max="3" width="33.140625" style="89" customWidth="1"/>
    <col min="4" max="4" width="8.7109375" style="89" customWidth="1"/>
    <col min="5" max="5" width="15.5703125" style="151" bestFit="1" customWidth="1"/>
    <col min="6" max="6" width="14.85546875" style="151" bestFit="1" customWidth="1"/>
    <col min="7" max="7" width="14.5703125" style="151" bestFit="1" customWidth="1"/>
    <col min="8" max="8" width="13.85546875" style="89" customWidth="1"/>
    <col min="9" max="9" width="10" style="89" bestFit="1" customWidth="1"/>
    <col min="10" max="10" width="4.7109375" style="89" customWidth="1"/>
    <col min="11" max="11" width="7.28515625" style="89" customWidth="1"/>
    <col min="12" max="16384" width="7.28515625" style="89"/>
  </cols>
  <sheetData>
    <row r="2" spans="2:10">
      <c r="B2" s="470"/>
      <c r="C2" s="470"/>
      <c r="D2" s="470"/>
      <c r="E2" s="471"/>
      <c r="F2" s="471"/>
      <c r="G2" s="471"/>
      <c r="H2" s="470"/>
    </row>
    <row r="3" spans="2:10" ht="15.75" customHeight="1">
      <c r="B3" s="835" t="s">
        <v>185</v>
      </c>
      <c r="C3" s="835"/>
      <c r="D3" s="309" t="s">
        <v>186</v>
      </c>
      <c r="E3" s="309" t="s">
        <v>488</v>
      </c>
      <c r="F3" s="309" t="s">
        <v>492</v>
      </c>
      <c r="G3" s="309" t="s">
        <v>489</v>
      </c>
      <c r="H3" s="309" t="s">
        <v>63</v>
      </c>
      <c r="I3" s="309" t="s">
        <v>13</v>
      </c>
    </row>
    <row r="4" spans="2:10" ht="6" customHeight="1">
      <c r="E4" s="89"/>
      <c r="F4" s="89"/>
      <c r="G4" s="103"/>
    </row>
    <row r="5" spans="2:10" ht="18" customHeight="1">
      <c r="B5" s="144" t="s">
        <v>187</v>
      </c>
      <c r="C5" s="148" t="s">
        <v>188</v>
      </c>
      <c r="D5" s="154" t="s">
        <v>189</v>
      </c>
      <c r="E5" s="155">
        <v>1.1165371809100999</v>
      </c>
      <c r="F5" s="155">
        <v>1.0607996504934212</v>
      </c>
      <c r="G5" s="752" t="s">
        <v>491</v>
      </c>
      <c r="H5" s="157">
        <v>5.5737530416678727E-2</v>
      </c>
      <c r="I5" s="234">
        <v>0</v>
      </c>
    </row>
    <row r="6" spans="2:10" ht="18" customHeight="1">
      <c r="B6" s="148"/>
      <c r="C6" s="148" t="s">
        <v>190</v>
      </c>
      <c r="D6" s="154" t="s">
        <v>189</v>
      </c>
      <c r="E6" s="155">
        <v>1.1164726466426194</v>
      </c>
      <c r="F6" s="155">
        <v>0.99961852384868433</v>
      </c>
      <c r="G6" s="752" t="s">
        <v>491</v>
      </c>
      <c r="H6" s="157">
        <v>0.12000000000000011</v>
      </c>
      <c r="I6" s="234">
        <v>0</v>
      </c>
    </row>
    <row r="7" spans="2:10" ht="18" customHeight="1">
      <c r="B7" s="462"/>
      <c r="C7" s="462" t="s">
        <v>191</v>
      </c>
      <c r="D7" s="463" t="s">
        <v>192</v>
      </c>
      <c r="E7" s="467">
        <v>840</v>
      </c>
      <c r="F7" s="753">
        <v>592.45900000000074</v>
      </c>
      <c r="G7" s="753" t="s">
        <v>491</v>
      </c>
      <c r="H7" s="467">
        <v>247.54099999999926</v>
      </c>
      <c r="I7" s="468">
        <v>0</v>
      </c>
    </row>
    <row r="8" spans="2:10" ht="18" customHeight="1">
      <c r="B8" s="144" t="s">
        <v>193</v>
      </c>
      <c r="C8" s="148" t="s">
        <v>194</v>
      </c>
      <c r="D8" s="154" t="s">
        <v>189</v>
      </c>
      <c r="E8" s="156">
        <v>0.82366876648898935</v>
      </c>
      <c r="F8" s="155">
        <v>1.1652664355795781</v>
      </c>
      <c r="G8" s="752" t="s">
        <v>491</v>
      </c>
      <c r="H8" s="157">
        <v>-0.34159766909058875</v>
      </c>
      <c r="I8" s="234">
        <v>0</v>
      </c>
    </row>
    <row r="9" spans="2:10" ht="18" customHeight="1">
      <c r="B9" s="148"/>
      <c r="C9" s="148" t="s">
        <v>195</v>
      </c>
      <c r="D9" s="154" t="s">
        <v>2</v>
      </c>
      <c r="E9" s="158">
        <v>0.47117270231402797</v>
      </c>
      <c r="F9" s="754">
        <v>0.49047090854088937</v>
      </c>
      <c r="G9" s="472" t="s">
        <v>491</v>
      </c>
      <c r="H9" s="472" t="s">
        <v>493</v>
      </c>
      <c r="I9" s="757">
        <v>0</v>
      </c>
    </row>
    <row r="10" spans="2:10" ht="18" customHeight="1">
      <c r="B10" s="148"/>
      <c r="C10" s="148" t="s">
        <v>196</v>
      </c>
      <c r="D10" s="154" t="s">
        <v>2</v>
      </c>
      <c r="E10" s="158">
        <v>0.52882729768597203</v>
      </c>
      <c r="F10" s="754">
        <v>0.50952909145911063</v>
      </c>
      <c r="G10" s="472" t="s">
        <v>491</v>
      </c>
      <c r="H10" s="472" t="s">
        <v>494</v>
      </c>
      <c r="I10" s="757">
        <v>0</v>
      </c>
    </row>
    <row r="11" spans="2:10" ht="18" customHeight="1">
      <c r="B11" s="462"/>
      <c r="C11" s="462" t="s">
        <v>197</v>
      </c>
      <c r="D11" s="463" t="s">
        <v>189</v>
      </c>
      <c r="E11" s="464">
        <v>3.1234862332025553</v>
      </c>
      <c r="F11" s="755">
        <v>0</v>
      </c>
      <c r="G11" s="751">
        <v>3.3213790259297671</v>
      </c>
      <c r="H11" s="465">
        <v>-0.19789279272721183</v>
      </c>
      <c r="I11" s="466">
        <v>0</v>
      </c>
    </row>
    <row r="12" spans="2:10" ht="18" customHeight="1">
      <c r="B12" s="144" t="s">
        <v>198</v>
      </c>
      <c r="C12" s="148" t="s">
        <v>199</v>
      </c>
      <c r="D12" s="154" t="s">
        <v>2</v>
      </c>
      <c r="E12" s="158">
        <v>0.19018637758426388</v>
      </c>
      <c r="F12" s="754" t="s">
        <v>491</v>
      </c>
      <c r="G12" s="473">
        <v>0.2036944478261819</v>
      </c>
      <c r="H12" s="473" t="s">
        <v>495</v>
      </c>
      <c r="I12" s="757">
        <v>0</v>
      </c>
    </row>
    <row r="13" spans="2:10" ht="18" customHeight="1">
      <c r="B13" s="148"/>
      <c r="C13" s="148" t="s">
        <v>200</v>
      </c>
      <c r="D13" s="154" t="s">
        <v>2</v>
      </c>
      <c r="E13" s="248">
        <v>0.16832895667146047</v>
      </c>
      <c r="F13" s="234" t="s">
        <v>491</v>
      </c>
      <c r="G13" s="473">
        <v>6.1297520674999662E-2</v>
      </c>
      <c r="H13" s="473" t="s">
        <v>496</v>
      </c>
      <c r="I13" s="757">
        <v>0</v>
      </c>
    </row>
    <row r="14" spans="2:10" ht="18" customHeight="1">
      <c r="B14" s="462"/>
      <c r="C14" s="462" t="s">
        <v>201</v>
      </c>
      <c r="D14" s="463" t="s">
        <v>2</v>
      </c>
      <c r="E14" s="469">
        <v>7.9566490894228001E-2</v>
      </c>
      <c r="F14" s="756" t="s">
        <v>491</v>
      </c>
      <c r="G14" s="474">
        <v>3.2689021795945974E-2</v>
      </c>
      <c r="H14" s="474" t="s">
        <v>497</v>
      </c>
      <c r="I14" s="758">
        <v>0</v>
      </c>
    </row>
    <row r="15" spans="2:10">
      <c r="H15" s="152"/>
    </row>
    <row r="16" spans="2:10">
      <c r="B16" s="725" t="s">
        <v>202</v>
      </c>
      <c r="C16" s="725"/>
      <c r="D16" s="725"/>
      <c r="E16" s="726"/>
      <c r="F16" s="726"/>
      <c r="G16" s="726"/>
      <c r="H16" s="726"/>
      <c r="I16" s="725"/>
      <c r="J16" s="725"/>
    </row>
    <row r="17" spans="2:10">
      <c r="B17" s="725" t="s">
        <v>203</v>
      </c>
      <c r="C17" s="725"/>
      <c r="D17" s="725"/>
      <c r="E17" s="725"/>
      <c r="F17" s="725"/>
      <c r="G17" s="725"/>
      <c r="H17" s="725"/>
      <c r="I17" s="725"/>
      <c r="J17" s="725"/>
    </row>
    <row r="18" spans="2:10">
      <c r="B18" s="725" t="s">
        <v>204</v>
      </c>
      <c r="C18" s="725"/>
      <c r="D18" s="725"/>
      <c r="E18" s="725"/>
      <c r="F18" s="725"/>
      <c r="G18" s="725"/>
      <c r="H18" s="725"/>
      <c r="I18" s="725"/>
      <c r="J18" s="725"/>
    </row>
    <row r="19" spans="2:10">
      <c r="B19" s="725" t="s">
        <v>205</v>
      </c>
      <c r="C19" s="725"/>
      <c r="D19" s="725"/>
      <c r="E19" s="726"/>
      <c r="F19" s="726"/>
      <c r="G19" s="726"/>
      <c r="H19" s="726"/>
      <c r="I19" s="725"/>
      <c r="J19" s="725"/>
    </row>
    <row r="20" spans="2:10">
      <c r="B20" s="725" t="s">
        <v>206</v>
      </c>
      <c r="C20" s="725"/>
      <c r="D20" s="725"/>
      <c r="E20" s="726"/>
      <c r="F20" s="726"/>
      <c r="G20" s="726"/>
      <c r="H20" s="726"/>
      <c r="I20" s="725"/>
      <c r="J20" s="725"/>
    </row>
    <row r="21" spans="2:10">
      <c r="B21" s="725" t="s">
        <v>207</v>
      </c>
      <c r="C21" s="725"/>
      <c r="D21" s="725"/>
      <c r="E21" s="726"/>
      <c r="F21" s="726"/>
      <c r="G21" s="726"/>
      <c r="H21" s="726"/>
      <c r="I21" s="725"/>
      <c r="J21" s="725"/>
    </row>
    <row r="22" spans="2:10" ht="27" customHeight="1">
      <c r="B22" s="889" t="s">
        <v>208</v>
      </c>
      <c r="C22" s="889"/>
      <c r="D22" s="889"/>
      <c r="E22" s="889"/>
      <c r="F22" s="889"/>
      <c r="G22" s="889"/>
      <c r="H22" s="889"/>
      <c r="I22" s="889"/>
      <c r="J22" s="889"/>
    </row>
    <row r="23" spans="2:10">
      <c r="B23" s="725" t="s">
        <v>209</v>
      </c>
      <c r="C23" s="725"/>
      <c r="D23" s="725"/>
      <c r="E23" s="726"/>
      <c r="F23" s="726"/>
      <c r="G23" s="726"/>
      <c r="H23" s="726"/>
      <c r="I23" s="725"/>
      <c r="J23" s="725"/>
    </row>
  </sheetData>
  <mergeCells count="2">
    <mergeCell ref="B3:C3"/>
    <mergeCell ref="B22:J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oddHeader>&amp;C&amp;"Arial"&amp;8&amp;K000000INTERNAL&amp;1#</oddHead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K40"/>
  <sheetViews>
    <sheetView showGridLines="0" workbookViewId="0"/>
  </sheetViews>
  <sheetFormatPr baseColWidth="10" defaultColWidth="11.42578125" defaultRowHeight="12.75"/>
  <cols>
    <col min="1" max="1" width="7.28515625" style="89" customWidth="1"/>
    <col min="2" max="2" width="45" style="89" customWidth="1"/>
    <col min="3" max="3" width="16.5703125" style="89" customWidth="1"/>
    <col min="4" max="4" width="15.7109375" style="89" customWidth="1"/>
    <col min="5" max="5" width="14.85546875" style="89" customWidth="1"/>
    <col min="6" max="6" width="2.7109375" style="89" customWidth="1"/>
    <col min="7" max="7" width="16.5703125" style="89" customWidth="1"/>
    <col min="8" max="8" width="15.7109375" style="89" customWidth="1"/>
    <col min="9" max="9" width="12.42578125" style="89" customWidth="1"/>
    <col min="10" max="16384" width="11.42578125" style="89"/>
  </cols>
  <sheetData>
    <row r="2" spans="2:11" ht="13.5" thickBot="1">
      <c r="B2" s="481"/>
      <c r="C2" s="481"/>
      <c r="D2" s="481"/>
      <c r="E2" s="481"/>
      <c r="F2" s="481"/>
      <c r="G2" s="481"/>
      <c r="H2" s="481"/>
      <c r="I2" s="481"/>
    </row>
    <row r="3" spans="2:11" ht="15">
      <c r="B3" s="890" t="s">
        <v>210</v>
      </c>
      <c r="C3" s="890"/>
      <c r="D3" s="890"/>
      <c r="E3" s="890"/>
      <c r="F3" s="890"/>
      <c r="G3" s="890"/>
      <c r="H3" s="890"/>
    </row>
    <row r="4" spans="2:11" ht="17.25" customHeight="1" thickBot="1">
      <c r="B4" s="891" t="s">
        <v>169</v>
      </c>
      <c r="C4" s="891"/>
      <c r="D4" s="891"/>
      <c r="E4" s="891"/>
      <c r="F4" s="891"/>
      <c r="G4" s="891"/>
      <c r="H4" s="891"/>
      <c r="I4" s="481"/>
    </row>
    <row r="5" spans="2:11" ht="48" customHeight="1">
      <c r="B5" s="892" t="s">
        <v>211</v>
      </c>
      <c r="C5" s="894" t="s">
        <v>212</v>
      </c>
      <c r="D5" s="894"/>
      <c r="E5" s="894"/>
      <c r="F5" s="482"/>
      <c r="G5" s="894" t="s">
        <v>213</v>
      </c>
      <c r="H5" s="894"/>
      <c r="I5" s="894"/>
    </row>
    <row r="6" spans="2:11">
      <c r="B6" s="893"/>
      <c r="C6" s="290" t="s">
        <v>488</v>
      </c>
      <c r="D6" s="373" t="s">
        <v>489</v>
      </c>
      <c r="E6" s="373" t="s">
        <v>214</v>
      </c>
      <c r="F6" s="153"/>
      <c r="G6" s="290" t="s">
        <v>488</v>
      </c>
      <c r="H6" s="373" t="s">
        <v>489</v>
      </c>
      <c r="I6" s="374" t="s">
        <v>214</v>
      </c>
    </row>
    <row r="7" spans="2:11" ht="6" customHeight="1"/>
    <row r="8" spans="2:11" ht="13.5" customHeight="1">
      <c r="B8" s="90" t="s">
        <v>498</v>
      </c>
      <c r="C8" s="476">
        <v>0</v>
      </c>
      <c r="D8" s="105">
        <v>0</v>
      </c>
      <c r="E8" s="105" t="s">
        <v>490</v>
      </c>
      <c r="F8" s="105"/>
      <c r="G8" s="476">
        <v>1</v>
      </c>
      <c r="H8" s="105">
        <v>18.600000000000001</v>
      </c>
      <c r="I8" s="200">
        <v>-0.94623655913978499</v>
      </c>
      <c r="K8" s="89" t="s">
        <v>215</v>
      </c>
    </row>
    <row r="9" spans="2:11" ht="13.5" customHeight="1">
      <c r="B9" s="90" t="s">
        <v>333</v>
      </c>
      <c r="C9" s="476">
        <v>0</v>
      </c>
      <c r="D9" s="105">
        <v>0</v>
      </c>
      <c r="E9" s="200" t="s">
        <v>490</v>
      </c>
      <c r="F9" s="105"/>
      <c r="G9" s="476">
        <v>0</v>
      </c>
      <c r="H9" s="105">
        <v>4.51</v>
      </c>
      <c r="I9" s="200">
        <v>-1</v>
      </c>
    </row>
    <row r="10" spans="2:11" ht="13.5" customHeight="1">
      <c r="B10" s="90" t="s">
        <v>499</v>
      </c>
      <c r="C10" s="476">
        <v>169</v>
      </c>
      <c r="D10" s="105">
        <v>284.54000000000002</v>
      </c>
      <c r="E10" s="200">
        <v>-0.40605890208758</v>
      </c>
      <c r="F10" s="105"/>
      <c r="G10" s="476">
        <v>57</v>
      </c>
      <c r="H10" s="105">
        <v>46.6</v>
      </c>
      <c r="I10" s="200">
        <v>0.22317596566523612</v>
      </c>
    </row>
    <row r="11" spans="2:11" ht="13.5" customHeight="1">
      <c r="B11" s="90" t="s">
        <v>216</v>
      </c>
      <c r="C11" s="476">
        <v>41</v>
      </c>
      <c r="D11" s="105">
        <v>56.45</v>
      </c>
      <c r="E11" s="200">
        <v>-0.2736935341009743</v>
      </c>
      <c r="F11" s="105"/>
      <c r="G11" s="476">
        <v>0</v>
      </c>
      <c r="H11" s="105">
        <v>0</v>
      </c>
      <c r="I11" s="200" t="s">
        <v>490</v>
      </c>
    </row>
    <row r="12" spans="2:11" ht="13.5" customHeight="1">
      <c r="B12" s="90" t="s">
        <v>500</v>
      </c>
      <c r="C12" s="476">
        <v>2</v>
      </c>
      <c r="D12" s="483">
        <v>4.6829999999999998</v>
      </c>
      <c r="E12" s="200">
        <v>-0.57292333973948328</v>
      </c>
      <c r="F12" s="105"/>
      <c r="G12" s="476">
        <v>0</v>
      </c>
      <c r="H12" s="105">
        <v>0</v>
      </c>
      <c r="I12" s="200" t="s">
        <v>490</v>
      </c>
    </row>
    <row r="13" spans="2:11" ht="13.5" customHeight="1">
      <c r="B13" s="90" t="s">
        <v>217</v>
      </c>
      <c r="C13" s="476">
        <v>2</v>
      </c>
      <c r="D13" s="483">
        <v>1.1910000000000001</v>
      </c>
      <c r="E13" s="200">
        <v>0.67926112510495384</v>
      </c>
      <c r="F13" s="105"/>
      <c r="G13" s="476">
        <v>8</v>
      </c>
      <c r="H13" s="105">
        <v>9.0139999999999993</v>
      </c>
      <c r="I13" s="200">
        <v>-0.11249167960949624</v>
      </c>
    </row>
    <row r="14" spans="2:11" ht="13.5" customHeight="1">
      <c r="B14" s="90" t="s">
        <v>218</v>
      </c>
      <c r="C14" s="476">
        <v>2</v>
      </c>
      <c r="D14" s="105">
        <v>2.4039999999999999</v>
      </c>
      <c r="E14" s="200">
        <v>-0.16805324459234605</v>
      </c>
      <c r="F14" s="105"/>
      <c r="G14" s="476">
        <v>1</v>
      </c>
      <c r="H14" s="105">
        <v>0</v>
      </c>
      <c r="I14" s="200" t="s">
        <v>490</v>
      </c>
    </row>
    <row r="15" spans="2:11" ht="13.5" customHeight="1">
      <c r="B15" s="90" t="s">
        <v>312</v>
      </c>
      <c r="C15" s="476">
        <v>0</v>
      </c>
      <c r="D15" s="105">
        <v>0</v>
      </c>
      <c r="E15" s="200" t="s">
        <v>490</v>
      </c>
      <c r="F15" s="105"/>
      <c r="G15" s="476">
        <v>0</v>
      </c>
      <c r="H15" s="105">
        <v>0.14099999999999999</v>
      </c>
      <c r="I15" s="200">
        <v>-1</v>
      </c>
    </row>
    <row r="16" spans="2:11" ht="13.5" customHeight="1">
      <c r="B16" s="90" t="s">
        <v>501</v>
      </c>
      <c r="C16" s="476">
        <v>283</v>
      </c>
      <c r="D16" s="105">
        <v>247.36099999999999</v>
      </c>
      <c r="E16" s="200">
        <v>0.14407687549775439</v>
      </c>
      <c r="F16" s="105"/>
      <c r="G16" s="476">
        <v>161</v>
      </c>
      <c r="H16" s="105">
        <v>156.65199999999999</v>
      </c>
      <c r="I16" s="200">
        <v>2.7755789903735728E-2</v>
      </c>
    </row>
    <row r="17" spans="2:9" ht="13.5" customHeight="1">
      <c r="B17" s="90" t="s">
        <v>502</v>
      </c>
      <c r="C17" s="476">
        <v>104</v>
      </c>
      <c r="D17" s="105">
        <v>90.298000000000002</v>
      </c>
      <c r="E17" s="200">
        <v>0.15174200978980701</v>
      </c>
      <c r="F17" s="105"/>
      <c r="G17" s="476">
        <v>118</v>
      </c>
      <c r="H17" s="105">
        <v>78.599999999999994</v>
      </c>
      <c r="I17" s="200">
        <v>0.50127226463104346</v>
      </c>
    </row>
    <row r="18" spans="2:9" ht="13.5" customHeight="1">
      <c r="B18" s="90" t="s">
        <v>219</v>
      </c>
      <c r="C18" s="476">
        <v>68</v>
      </c>
      <c r="D18" s="105">
        <v>133.36000000000001</v>
      </c>
      <c r="E18" s="200">
        <v>-0.4901019796040792</v>
      </c>
      <c r="F18" s="105"/>
      <c r="G18" s="476">
        <v>0</v>
      </c>
      <c r="H18" s="105">
        <v>0</v>
      </c>
      <c r="I18" s="200" t="s">
        <v>490</v>
      </c>
    </row>
    <row r="19" spans="2:9" ht="13.5" customHeight="1">
      <c r="B19" s="90" t="s">
        <v>503</v>
      </c>
      <c r="C19" s="476">
        <v>170</v>
      </c>
      <c r="D19" s="105">
        <v>176.03800000000001</v>
      </c>
      <c r="E19" s="200">
        <v>-3.4299412626819237E-2</v>
      </c>
      <c r="F19" s="105"/>
      <c r="G19" s="476">
        <v>113</v>
      </c>
      <c r="H19" s="105">
        <v>97.6</v>
      </c>
      <c r="I19" s="200">
        <v>0.15778688524590168</v>
      </c>
    </row>
    <row r="20" spans="2:9" ht="13.5" customHeight="1">
      <c r="B20" s="90" t="s">
        <v>504</v>
      </c>
      <c r="C20" s="476">
        <v>224</v>
      </c>
      <c r="D20" s="105">
        <v>231.047</v>
      </c>
      <c r="E20" s="200">
        <v>-3.0500287820227068E-2</v>
      </c>
      <c r="F20" s="105"/>
      <c r="G20" s="476">
        <v>86</v>
      </c>
      <c r="H20" s="105">
        <v>74.599999999999994</v>
      </c>
      <c r="I20" s="200">
        <v>0.15281501340482584</v>
      </c>
    </row>
    <row r="21" spans="2:9" ht="13.5" customHeight="1">
      <c r="B21" s="90" t="s">
        <v>505</v>
      </c>
      <c r="C21" s="476">
        <v>235</v>
      </c>
      <c r="D21" s="105">
        <v>232.33</v>
      </c>
      <c r="E21" s="200">
        <v>1.1492273920716167E-2</v>
      </c>
      <c r="F21" s="105"/>
      <c r="G21" s="476">
        <v>113</v>
      </c>
      <c r="H21" s="105">
        <v>90.311999999999998</v>
      </c>
      <c r="I21" s="200">
        <v>0.25121799982283632</v>
      </c>
    </row>
    <row r="22" spans="2:9" ht="13.5" customHeight="1">
      <c r="B22" s="90" t="s">
        <v>506</v>
      </c>
      <c r="C22" s="476">
        <v>0</v>
      </c>
      <c r="D22" s="105">
        <v>1.665</v>
      </c>
      <c r="E22" s="200">
        <v>-1</v>
      </c>
      <c r="F22" s="105"/>
      <c r="G22" s="476">
        <v>0</v>
      </c>
      <c r="H22" s="105">
        <v>2.6</v>
      </c>
      <c r="I22" s="200">
        <v>-1</v>
      </c>
    </row>
    <row r="23" spans="2:9" ht="13.5" customHeight="1">
      <c r="B23" s="90" t="s">
        <v>220</v>
      </c>
      <c r="C23" s="476">
        <v>3</v>
      </c>
      <c r="D23" s="105">
        <v>5.55</v>
      </c>
      <c r="E23" s="200">
        <v>-0.45945945945945943</v>
      </c>
      <c r="F23" s="105"/>
      <c r="G23" s="476">
        <v>0</v>
      </c>
      <c r="H23" s="105">
        <v>0</v>
      </c>
      <c r="I23" s="200" t="s">
        <v>490</v>
      </c>
    </row>
    <row r="24" spans="2:9" ht="13.5" customHeight="1">
      <c r="B24" s="90" t="s">
        <v>221</v>
      </c>
      <c r="C24" s="476">
        <v>5</v>
      </c>
      <c r="D24" s="105">
        <v>51.859000000000002</v>
      </c>
      <c r="E24" s="200">
        <v>-0.90358472010644242</v>
      </c>
      <c r="F24" s="105"/>
      <c r="G24" s="476">
        <v>8</v>
      </c>
      <c r="H24" s="105">
        <v>2.5289999999999999</v>
      </c>
      <c r="I24" s="200">
        <v>2.1633056544088576</v>
      </c>
    </row>
    <row r="25" spans="2:9" ht="13.5" customHeight="1">
      <c r="B25" s="90" t="s">
        <v>507</v>
      </c>
      <c r="C25" s="476">
        <v>349</v>
      </c>
      <c r="D25" s="105">
        <v>755.68399999999997</v>
      </c>
      <c r="E25" s="200">
        <v>-0.53816674694713662</v>
      </c>
      <c r="F25" s="105"/>
      <c r="G25" s="476">
        <v>141</v>
      </c>
      <c r="H25" s="105">
        <v>114.524</v>
      </c>
      <c r="I25" s="200">
        <v>0.23118298347944544</v>
      </c>
    </row>
    <row r="26" spans="2:9" ht="13.5" customHeight="1">
      <c r="B26" s="90" t="s">
        <v>508</v>
      </c>
      <c r="C26" s="476">
        <v>0</v>
      </c>
      <c r="D26" s="105">
        <v>65.099000000000004</v>
      </c>
      <c r="E26" s="200">
        <v>-1</v>
      </c>
      <c r="F26" s="105"/>
      <c r="G26" s="476">
        <v>0</v>
      </c>
      <c r="H26" s="105">
        <v>0</v>
      </c>
      <c r="I26" s="200" t="s">
        <v>490</v>
      </c>
    </row>
    <row r="27" spans="2:9" ht="13.5" customHeight="1">
      <c r="B27" s="90" t="s">
        <v>509</v>
      </c>
      <c r="C27" s="476">
        <v>32</v>
      </c>
      <c r="D27" s="105">
        <v>14.564</v>
      </c>
      <c r="E27" s="200">
        <v>1.1971985718209281</v>
      </c>
      <c r="F27" s="105"/>
      <c r="G27" s="476">
        <v>37</v>
      </c>
      <c r="H27" s="105">
        <v>34.51</v>
      </c>
      <c r="I27" s="200">
        <v>7.2152999130686846E-2</v>
      </c>
    </row>
    <row r="28" spans="2:9" ht="13.5" customHeight="1">
      <c r="B28" s="477"/>
      <c r="C28" s="706"/>
      <c r="D28" s="706"/>
      <c r="E28" s="706"/>
      <c r="F28" s="707"/>
      <c r="G28" s="706"/>
      <c r="H28" s="706"/>
      <c r="I28" s="706"/>
    </row>
    <row r="29" spans="2:9">
      <c r="B29" s="478" t="s">
        <v>48</v>
      </c>
      <c r="C29" s="479">
        <v>1689</v>
      </c>
      <c r="D29" s="479">
        <v>2354.2399999999998</v>
      </c>
      <c r="E29" s="475">
        <v>-0.2825710207965203</v>
      </c>
      <c r="F29" s="707"/>
      <c r="G29" s="480">
        <v>844</v>
      </c>
      <c r="H29" s="479">
        <v>730.79200000000003</v>
      </c>
      <c r="I29" s="449">
        <v>0.15491138381372527</v>
      </c>
    </row>
    <row r="30" spans="2:9" ht="13.5" customHeight="1">
      <c r="B30" s="90"/>
      <c r="C30" s="105"/>
      <c r="D30" s="105"/>
      <c r="E30" s="105"/>
      <c r="F30" s="105"/>
      <c r="G30" s="105"/>
      <c r="H30" s="105"/>
      <c r="I30" s="216"/>
    </row>
    <row r="31" spans="2:9" ht="13.5" customHeight="1">
      <c r="B31" s="90" t="s">
        <v>222</v>
      </c>
      <c r="C31" s="105"/>
      <c r="D31" s="105"/>
      <c r="E31" s="105"/>
      <c r="F31" s="105"/>
      <c r="G31" s="105"/>
      <c r="H31" s="105"/>
      <c r="I31" s="216"/>
    </row>
    <row r="32" spans="2:9" ht="13.5" customHeight="1">
      <c r="B32" s="91"/>
      <c r="C32" s="92"/>
      <c r="D32" s="92"/>
      <c r="E32" s="92"/>
      <c r="F32" s="92"/>
      <c r="G32" s="92"/>
      <c r="H32" s="92"/>
    </row>
    <row r="33" spans="2:8" ht="10.5" customHeight="1">
      <c r="B33" s="93"/>
      <c r="C33" s="94"/>
      <c r="D33" s="94"/>
      <c r="E33" s="94"/>
      <c r="F33" s="94"/>
      <c r="G33" s="94"/>
      <c r="H33" s="94"/>
    </row>
    <row r="34" spans="2:8">
      <c r="B34" s="95"/>
      <c r="C34" s="94"/>
      <c r="H34" s="94"/>
    </row>
    <row r="35" spans="2:8">
      <c r="C35" s="94"/>
      <c r="D35" s="94"/>
      <c r="E35" s="94"/>
      <c r="F35" s="94"/>
      <c r="G35" s="94"/>
      <c r="H35" s="94"/>
    </row>
    <row r="36" spans="2:8">
      <c r="C36" s="94"/>
    </row>
    <row r="38" spans="2:8">
      <c r="C38" s="94"/>
      <c r="G38" s="94"/>
    </row>
    <row r="40" spans="2:8">
      <c r="C40" s="96"/>
    </row>
  </sheetData>
  <mergeCells count="5">
    <mergeCell ref="B3:H3"/>
    <mergeCell ref="B4:H4"/>
    <mergeCell ref="B5:B6"/>
    <mergeCell ref="C5:E5"/>
    <mergeCell ref="G5:I5"/>
  </mergeCells>
  <phoneticPr fontId="12" type="noConversion"/>
  <printOptions horizontalCentered="1" verticalCentered="1"/>
  <pageMargins left="0.23" right="0.21" top="0.81" bottom="1" header="0" footer="0"/>
  <pageSetup paperSize="9" orientation="landscape" r:id="rId1"/>
  <headerFooter alignWithMargins="0">
    <oddHeader>&amp;C&amp;"Arial"&amp;8&amp;K000000INTERNAL&amp;1#</oddHead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25BB3-99BC-4CFE-84CE-7514427BA46D}">
  <dimension ref="A3:E6"/>
  <sheetViews>
    <sheetView workbookViewId="0"/>
  </sheetViews>
  <sheetFormatPr baseColWidth="10" defaultColWidth="11.42578125" defaultRowHeight="12.75"/>
  <cols>
    <col min="1" max="1" width="11.42578125" style="226"/>
    <col min="2" max="2" width="21.140625" style="226" customWidth="1"/>
    <col min="3" max="3" width="18.42578125" style="226" customWidth="1"/>
    <col min="4" max="4" width="17.140625" style="226" customWidth="1"/>
    <col min="5" max="16384" width="11.42578125" style="226"/>
  </cols>
  <sheetData>
    <row r="3" spans="1:5">
      <c r="B3" s="485"/>
      <c r="C3" s="485"/>
      <c r="D3" s="485"/>
    </row>
    <row r="4" spans="1:5">
      <c r="A4" s="484"/>
      <c r="B4" s="489"/>
      <c r="C4" s="490" t="s">
        <v>487</v>
      </c>
      <c r="D4" s="491" t="s">
        <v>223</v>
      </c>
      <c r="E4" s="237"/>
    </row>
    <row r="5" spans="1:5">
      <c r="A5" s="484"/>
      <c r="B5" s="486" t="s">
        <v>224</v>
      </c>
      <c r="C5" s="487">
        <v>0.18</v>
      </c>
      <c r="D5" s="488">
        <v>0.2</v>
      </c>
    </row>
    <row r="6" spans="1:5">
      <c r="C6" s="238"/>
      <c r="D6" s="238"/>
    </row>
  </sheetData>
  <pageMargins left="0.7" right="0.7" top="0.75" bottom="0.75" header="0.3" footer="0.3"/>
  <pageSetup paperSize="9" orientation="portrait" r:id="rId1"/>
  <headerFooter>
    <oddHeader>&amp;C&amp;"Arial"&amp;8&amp;K000000INTERNAL&amp;1#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7"/>
  <sheetViews>
    <sheetView workbookViewId="0"/>
  </sheetViews>
  <sheetFormatPr baseColWidth="10" defaultColWidth="11.42578125" defaultRowHeight="12.75"/>
  <cols>
    <col min="1" max="1" width="11.42578125" style="88"/>
    <col min="2" max="2" width="45.7109375" style="88" customWidth="1"/>
    <col min="3" max="3" width="13.85546875" style="88" customWidth="1"/>
    <col min="4" max="4" width="15.140625" style="88" customWidth="1"/>
    <col min="5" max="5" width="14.5703125" style="88" customWidth="1"/>
    <col min="6" max="6" width="13.28515625" style="88" customWidth="1"/>
    <col min="7" max="7" width="14.42578125" style="88" customWidth="1"/>
    <col min="8" max="8" width="12.7109375" style="88" customWidth="1"/>
    <col min="9" max="9" width="14" style="88" customWidth="1"/>
    <col min="10" max="16384" width="11.42578125" style="88"/>
  </cols>
  <sheetData>
    <row r="1" spans="1:9">
      <c r="A1" s="203"/>
    </row>
    <row r="2" spans="1:9">
      <c r="B2" s="492"/>
      <c r="C2" s="492"/>
      <c r="D2" s="492"/>
      <c r="E2" s="492"/>
      <c r="F2" s="492"/>
      <c r="G2" s="492"/>
      <c r="H2" s="492"/>
      <c r="I2" s="492"/>
    </row>
    <row r="3" spans="1:9" ht="15">
      <c r="A3" s="494"/>
      <c r="B3" s="895" t="s">
        <v>225</v>
      </c>
      <c r="C3" s="896"/>
      <c r="D3" s="896"/>
      <c r="E3" s="896"/>
      <c r="F3" s="896"/>
      <c r="G3" s="896"/>
      <c r="H3" s="896"/>
      <c r="I3" s="897"/>
    </row>
    <row r="4" spans="1:9" s="199" customFormat="1" ht="15">
      <c r="A4" s="495"/>
      <c r="B4" s="639" t="s">
        <v>226</v>
      </c>
      <c r="C4" s="640">
        <v>2024</v>
      </c>
      <c r="D4" s="640">
        <v>2025</v>
      </c>
      <c r="E4" s="640">
        <v>2026</v>
      </c>
      <c r="F4" s="640">
        <v>2027</v>
      </c>
      <c r="G4" s="640">
        <v>2028</v>
      </c>
      <c r="H4" s="640" t="s">
        <v>510</v>
      </c>
      <c r="I4" s="641" t="s">
        <v>48</v>
      </c>
    </row>
    <row r="5" spans="1:9" ht="15">
      <c r="A5" s="494"/>
      <c r="B5" s="503" t="s">
        <v>227</v>
      </c>
      <c r="C5" s="504">
        <v>0</v>
      </c>
      <c r="D5" s="504">
        <v>0</v>
      </c>
      <c r="E5" s="504">
        <v>600.85800000000006</v>
      </c>
      <c r="F5" s="504">
        <v>0</v>
      </c>
      <c r="G5" s="504">
        <v>0</v>
      </c>
      <c r="H5" s="504">
        <v>0</v>
      </c>
      <c r="I5" s="514">
        <v>600.85800000000006</v>
      </c>
    </row>
    <row r="6" spans="1:9" ht="14.25">
      <c r="A6" s="494"/>
      <c r="B6" s="498" t="s">
        <v>228</v>
      </c>
      <c r="C6" s="499">
        <v>0</v>
      </c>
      <c r="D6" s="499">
        <v>0</v>
      </c>
      <c r="E6" s="499">
        <v>600.85800000000006</v>
      </c>
      <c r="F6" s="499">
        <v>0</v>
      </c>
      <c r="G6" s="499">
        <v>0</v>
      </c>
      <c r="H6" s="499">
        <v>0</v>
      </c>
      <c r="I6" s="500">
        <v>600.85800000000006</v>
      </c>
    </row>
    <row r="7" spans="1:9" ht="15">
      <c r="A7" s="494"/>
      <c r="B7" s="507" t="s">
        <v>5</v>
      </c>
      <c r="C7" s="509">
        <v>3.2869036579190597E-5</v>
      </c>
      <c r="D7" s="506">
        <v>0</v>
      </c>
      <c r="E7" s="506">
        <v>0</v>
      </c>
      <c r="F7" s="506">
        <v>0</v>
      </c>
      <c r="G7" s="506">
        <v>0</v>
      </c>
      <c r="H7" s="506">
        <v>0</v>
      </c>
      <c r="I7" s="511">
        <v>0</v>
      </c>
    </row>
    <row r="8" spans="1:9" ht="14.25">
      <c r="A8" s="494"/>
      <c r="B8" s="265" t="s">
        <v>133</v>
      </c>
      <c r="C8" s="266">
        <v>3.2869036579190597E-5</v>
      </c>
      <c r="D8" s="266">
        <v>0</v>
      </c>
      <c r="E8" s="266">
        <v>0</v>
      </c>
      <c r="F8" s="266">
        <v>0</v>
      </c>
      <c r="G8" s="266">
        <v>0</v>
      </c>
      <c r="H8" s="266">
        <v>0</v>
      </c>
      <c r="I8" s="512">
        <v>3.2869036579190597E-5</v>
      </c>
    </row>
    <row r="9" spans="1:9" ht="14.25">
      <c r="A9" s="494"/>
      <c r="B9" s="731" t="s">
        <v>229</v>
      </c>
      <c r="C9" s="732">
        <v>0</v>
      </c>
      <c r="D9" s="732">
        <v>0</v>
      </c>
      <c r="E9" s="732">
        <v>0</v>
      </c>
      <c r="F9" s="732">
        <v>0</v>
      </c>
      <c r="G9" s="732">
        <v>0</v>
      </c>
      <c r="H9" s="732">
        <v>0</v>
      </c>
      <c r="I9" s="733">
        <v>0</v>
      </c>
    </row>
    <row r="10" spans="1:9" ht="14.25">
      <c r="A10" s="494"/>
      <c r="B10" s="265" t="s">
        <v>230</v>
      </c>
      <c r="C10" s="266">
        <v>0</v>
      </c>
      <c r="D10" s="266">
        <v>0</v>
      </c>
      <c r="E10" s="266">
        <v>0</v>
      </c>
      <c r="F10" s="266">
        <v>0</v>
      </c>
      <c r="G10" s="266">
        <v>0</v>
      </c>
      <c r="H10" s="266">
        <v>0</v>
      </c>
      <c r="I10" s="512">
        <v>0</v>
      </c>
    </row>
    <row r="11" spans="1:9" ht="14.25">
      <c r="A11" s="494"/>
      <c r="B11" s="731" t="s">
        <v>231</v>
      </c>
      <c r="C11" s="732">
        <v>0</v>
      </c>
      <c r="D11" s="732">
        <v>0</v>
      </c>
      <c r="E11" s="732">
        <v>0</v>
      </c>
      <c r="F11" s="732">
        <v>0</v>
      </c>
      <c r="G11" s="732">
        <v>0</v>
      </c>
      <c r="H11" s="732">
        <v>0</v>
      </c>
      <c r="I11" s="733">
        <v>0</v>
      </c>
    </row>
    <row r="12" spans="1:9" ht="14.25">
      <c r="A12" s="494"/>
      <c r="B12" s="265" t="s">
        <v>232</v>
      </c>
      <c r="C12" s="266">
        <v>0</v>
      </c>
      <c r="D12" s="266">
        <v>0</v>
      </c>
      <c r="E12" s="266">
        <v>0</v>
      </c>
      <c r="F12" s="266">
        <v>0</v>
      </c>
      <c r="G12" s="266">
        <v>0</v>
      </c>
      <c r="H12" s="266">
        <v>0</v>
      </c>
      <c r="I12" s="512">
        <v>0</v>
      </c>
    </row>
    <row r="13" spans="1:9" ht="14.25">
      <c r="A13" s="494"/>
      <c r="B13" s="265" t="s">
        <v>233</v>
      </c>
      <c r="C13" s="266">
        <v>0</v>
      </c>
      <c r="D13" s="266">
        <v>0</v>
      </c>
      <c r="E13" s="266">
        <v>0</v>
      </c>
      <c r="F13" s="266">
        <v>0</v>
      </c>
      <c r="G13" s="266">
        <v>0</v>
      </c>
      <c r="H13" s="266">
        <v>0</v>
      </c>
      <c r="I13" s="512">
        <v>0</v>
      </c>
    </row>
    <row r="14" spans="1:9" ht="14.25">
      <c r="A14" s="494"/>
      <c r="B14" s="498" t="s">
        <v>234</v>
      </c>
      <c r="C14" s="508">
        <v>0</v>
      </c>
      <c r="D14" s="508">
        <v>0</v>
      </c>
      <c r="E14" s="508">
        <v>0</v>
      </c>
      <c r="F14" s="508">
        <v>0</v>
      </c>
      <c r="G14" s="508">
        <v>0</v>
      </c>
      <c r="H14" s="508">
        <v>0</v>
      </c>
      <c r="I14" s="513">
        <v>0</v>
      </c>
    </row>
    <row r="15" spans="1:9" ht="15">
      <c r="A15" s="494"/>
      <c r="B15" s="507" t="s">
        <v>14</v>
      </c>
      <c r="C15" s="506">
        <f t="shared" ref="C15:H15" si="0">SUM(C16)</f>
        <v>0</v>
      </c>
      <c r="D15" s="506">
        <f t="shared" si="0"/>
        <v>0</v>
      </c>
      <c r="E15" s="506">
        <f t="shared" si="0"/>
        <v>0</v>
      </c>
      <c r="F15" s="506">
        <f t="shared" si="0"/>
        <v>0</v>
      </c>
      <c r="G15" s="506">
        <f t="shared" si="0"/>
        <v>0</v>
      </c>
      <c r="H15" s="506">
        <f t="shared" si="0"/>
        <v>0</v>
      </c>
      <c r="I15" s="510">
        <f t="shared" ref="I15:I16" si="1">SUM(C15:H15)</f>
        <v>0</v>
      </c>
    </row>
    <row r="16" spans="1:9" ht="14.25">
      <c r="A16" s="494"/>
      <c r="B16" s="265" t="s">
        <v>235</v>
      </c>
      <c r="C16" s="267">
        <v>0</v>
      </c>
      <c r="D16" s="267">
        <v>0</v>
      </c>
      <c r="E16" s="267">
        <v>0</v>
      </c>
      <c r="F16" s="267">
        <v>0</v>
      </c>
      <c r="G16" s="267">
        <v>0</v>
      </c>
      <c r="H16" s="267">
        <v>0</v>
      </c>
      <c r="I16" s="502">
        <f t="shared" si="1"/>
        <v>0</v>
      </c>
    </row>
    <row r="17" spans="1:9" ht="15">
      <c r="A17" s="494"/>
      <c r="B17" s="507" t="s">
        <v>6</v>
      </c>
      <c r="C17" s="506">
        <v>359.66513905803879</v>
      </c>
      <c r="D17" s="506">
        <v>700.2156094403565</v>
      </c>
      <c r="E17" s="506">
        <v>527.80114661961147</v>
      </c>
      <c r="F17" s="506">
        <v>158.54237130230337</v>
      </c>
      <c r="G17" s="506">
        <v>162.5032160237962</v>
      </c>
      <c r="H17" s="506">
        <v>1075.6400000000001</v>
      </c>
      <c r="I17" s="510">
        <v>2984.37</v>
      </c>
    </row>
    <row r="18" spans="1:9" ht="14.25">
      <c r="A18" s="494"/>
      <c r="B18" s="265" t="s">
        <v>236</v>
      </c>
      <c r="C18" s="267">
        <v>98.637353145354325</v>
      </c>
      <c r="D18" s="267">
        <v>157.92543058793333</v>
      </c>
      <c r="E18" s="267">
        <v>47.211925790316783</v>
      </c>
      <c r="F18" s="267">
        <v>44.057036037000941</v>
      </c>
      <c r="G18" s="267">
        <v>57.681464962613717</v>
      </c>
      <c r="H18" s="267">
        <v>451.67625113827683</v>
      </c>
      <c r="I18" s="502">
        <v>857.18946166149601</v>
      </c>
    </row>
    <row r="19" spans="1:9" ht="14.25">
      <c r="A19" s="494"/>
      <c r="B19" s="265" t="s">
        <v>237</v>
      </c>
      <c r="C19" s="267">
        <v>125.0639076053087</v>
      </c>
      <c r="D19" s="267">
        <v>211.36344362588787</v>
      </c>
      <c r="E19" s="267">
        <v>229.48666810899294</v>
      </c>
      <c r="F19" s="267">
        <v>12.272798228952263</v>
      </c>
      <c r="G19" s="267">
        <v>5.2194266274034513</v>
      </c>
      <c r="H19" s="267">
        <v>118.49346583223959</v>
      </c>
      <c r="I19" s="502">
        <v>701.89971002878485</v>
      </c>
    </row>
    <row r="20" spans="1:9" ht="14.25">
      <c r="A20" s="494"/>
      <c r="B20" s="265" t="s">
        <v>238</v>
      </c>
      <c r="C20" s="267">
        <v>113.14456156606641</v>
      </c>
      <c r="D20" s="267">
        <v>114.25375966033643</v>
      </c>
      <c r="E20" s="267">
        <v>7.145658670979242</v>
      </c>
      <c r="F20" s="267">
        <v>4.5591425685503486</v>
      </c>
      <c r="G20" s="267">
        <v>2.3615404058867351</v>
      </c>
      <c r="H20" s="267">
        <v>1.5839985603499762</v>
      </c>
      <c r="I20" s="502">
        <v>243.04866143216915</v>
      </c>
    </row>
    <row r="21" spans="1:9" ht="14.25">
      <c r="A21" s="494"/>
      <c r="B21" s="265" t="s">
        <v>239</v>
      </c>
      <c r="C21" s="267">
        <v>1.0309086853009819E-2</v>
      </c>
      <c r="D21" s="267">
        <v>4.4917689967227344E-2</v>
      </c>
      <c r="E21" s="267">
        <v>5.1214965292011916E-2</v>
      </c>
      <c r="F21" s="267">
        <v>5.8999826136339806E-2</v>
      </c>
      <c r="G21" s="267">
        <v>6.7972787367259299E-2</v>
      </c>
      <c r="H21" s="267">
        <v>6.9202336441933368E-2</v>
      </c>
      <c r="I21" s="502">
        <v>0.30261669205778152</v>
      </c>
    </row>
    <row r="22" spans="1:9" ht="14.25">
      <c r="A22" s="494"/>
      <c r="B22" s="265" t="s">
        <v>240</v>
      </c>
      <c r="C22" s="267">
        <v>0</v>
      </c>
      <c r="D22" s="267">
        <v>0</v>
      </c>
      <c r="E22" s="267">
        <v>0</v>
      </c>
      <c r="F22" s="267">
        <v>0</v>
      </c>
      <c r="G22" s="267">
        <v>0</v>
      </c>
      <c r="H22" s="267">
        <v>0</v>
      </c>
      <c r="I22" s="502">
        <v>0</v>
      </c>
    </row>
    <row r="23" spans="1:9" ht="14.25">
      <c r="A23" s="494"/>
      <c r="B23" s="265" t="s">
        <v>241</v>
      </c>
      <c r="C23" s="267">
        <v>0</v>
      </c>
      <c r="D23" s="267">
        <v>0</v>
      </c>
      <c r="E23" s="267">
        <v>0</v>
      </c>
      <c r="F23" s="267">
        <v>0</v>
      </c>
      <c r="G23" s="267">
        <v>0</v>
      </c>
      <c r="H23" s="267">
        <v>0</v>
      </c>
      <c r="I23" s="502">
        <v>0</v>
      </c>
    </row>
    <row r="24" spans="1:9" ht="14.25">
      <c r="A24" s="494"/>
      <c r="B24" s="265" t="s">
        <v>242</v>
      </c>
      <c r="C24" s="267">
        <v>0</v>
      </c>
      <c r="D24" s="267">
        <v>0</v>
      </c>
      <c r="E24" s="267">
        <v>0</v>
      </c>
      <c r="F24" s="267">
        <v>0</v>
      </c>
      <c r="G24" s="267">
        <v>0</v>
      </c>
      <c r="H24" s="267">
        <v>0</v>
      </c>
      <c r="I24" s="502">
        <v>0</v>
      </c>
    </row>
    <row r="25" spans="1:9" ht="14.25">
      <c r="A25" s="494"/>
      <c r="B25" s="265" t="s">
        <v>243</v>
      </c>
      <c r="C25" s="267">
        <v>0</v>
      </c>
      <c r="D25" s="267">
        <v>0</v>
      </c>
      <c r="E25" s="267">
        <v>0</v>
      </c>
      <c r="F25" s="267">
        <v>0</v>
      </c>
      <c r="G25" s="267">
        <v>0</v>
      </c>
      <c r="H25" s="267">
        <v>0</v>
      </c>
      <c r="I25" s="502">
        <v>0</v>
      </c>
    </row>
    <row r="26" spans="1:9" ht="14.25">
      <c r="A26" s="494"/>
      <c r="B26" s="265" t="s">
        <v>244</v>
      </c>
      <c r="C26" s="267">
        <v>0</v>
      </c>
      <c r="D26" s="267">
        <v>0</v>
      </c>
      <c r="E26" s="267">
        <v>0</v>
      </c>
      <c r="F26" s="267">
        <v>0</v>
      </c>
      <c r="G26" s="267">
        <v>0</v>
      </c>
      <c r="H26" s="267">
        <v>0</v>
      </c>
      <c r="I26" s="502">
        <v>0</v>
      </c>
    </row>
    <row r="27" spans="1:9" ht="14.25">
      <c r="A27" s="494"/>
      <c r="B27" s="265" t="s">
        <v>245</v>
      </c>
      <c r="C27" s="267">
        <v>3.2752547504994007</v>
      </c>
      <c r="D27" s="267">
        <v>195.94718685700991</v>
      </c>
      <c r="E27" s="267">
        <v>222.27997553189937</v>
      </c>
      <c r="F27" s="267">
        <v>76.923587809649916</v>
      </c>
      <c r="G27" s="267">
        <v>76.481839127582901</v>
      </c>
      <c r="H27" s="267">
        <v>486.1650611329145</v>
      </c>
      <c r="I27" s="502">
        <v>1061.072905209556</v>
      </c>
    </row>
    <row r="28" spans="1:9" ht="14.25">
      <c r="A28" s="494"/>
      <c r="B28" s="265" t="s">
        <v>246</v>
      </c>
      <c r="C28" s="267">
        <v>2.5939837783164896E-3</v>
      </c>
      <c r="D28" s="267">
        <v>1.1268459228465304E-2</v>
      </c>
      <c r="E28" s="267">
        <v>1.279880634120489E-2</v>
      </c>
      <c r="F28" s="267">
        <v>1.4674714503252358E-2</v>
      </c>
      <c r="G28" s="267">
        <v>1.6833623589720039E-2</v>
      </c>
      <c r="H28" s="267">
        <v>2.4984936368716459</v>
      </c>
      <c r="I28" s="502">
        <v>2.5566632243126048</v>
      </c>
    </row>
    <row r="29" spans="1:9" ht="14.25">
      <c r="A29" s="494"/>
      <c r="B29" s="265" t="s">
        <v>221</v>
      </c>
      <c r="C29" s="267">
        <v>2.0530206883305997E-2</v>
      </c>
      <c r="D29" s="267">
        <v>8.9384987214669573E-2</v>
      </c>
      <c r="E29" s="267">
        <v>0.10190640181859667</v>
      </c>
      <c r="F29" s="267">
        <v>0.11726844797495882</v>
      </c>
      <c r="G29" s="267">
        <v>0.13329564468377295</v>
      </c>
      <c r="H29" s="267">
        <v>0.44734676677610286</v>
      </c>
      <c r="I29" s="502">
        <v>0.9097324553514069</v>
      </c>
    </row>
    <row r="30" spans="1:9" ht="14.25">
      <c r="A30" s="494"/>
      <c r="B30" s="265" t="s">
        <v>218</v>
      </c>
      <c r="C30" s="267">
        <v>19.510628713295297</v>
      </c>
      <c r="D30" s="267">
        <v>20.580217572778572</v>
      </c>
      <c r="E30" s="267">
        <v>21.510998343971295</v>
      </c>
      <c r="F30" s="267">
        <v>20.538863669535356</v>
      </c>
      <c r="G30" s="267">
        <v>20.540842844668639</v>
      </c>
      <c r="H30" s="267">
        <v>14.710350346178688</v>
      </c>
      <c r="I30" s="502">
        <v>117.39190149042786</v>
      </c>
    </row>
    <row r="31" spans="1:9" ht="14.25">
      <c r="A31" s="494"/>
      <c r="B31" s="265" t="s">
        <v>247</v>
      </c>
      <c r="C31" s="267">
        <v>0</v>
      </c>
      <c r="D31" s="267">
        <v>0</v>
      </c>
      <c r="E31" s="267">
        <v>0</v>
      </c>
      <c r="F31" s="267">
        <v>0</v>
      </c>
      <c r="G31" s="267">
        <v>0</v>
      </c>
      <c r="H31" s="267">
        <v>0</v>
      </c>
      <c r="I31" s="502">
        <v>0</v>
      </c>
    </row>
    <row r="32" spans="1:9" ht="15">
      <c r="A32" s="494"/>
      <c r="B32" s="507" t="s">
        <v>7</v>
      </c>
      <c r="C32" s="506">
        <v>1.999018432828183</v>
      </c>
      <c r="D32" s="506">
        <v>415.89612425377931</v>
      </c>
      <c r="E32" s="506">
        <v>325.61247966692383</v>
      </c>
      <c r="F32" s="506">
        <v>384.30895185575946</v>
      </c>
      <c r="G32" s="506">
        <v>317.59199652260037</v>
      </c>
      <c r="H32" s="506">
        <v>589.65231742457115</v>
      </c>
      <c r="I32" s="510">
        <v>2035.06</v>
      </c>
    </row>
    <row r="33" spans="1:9" ht="14.25">
      <c r="A33" s="494"/>
      <c r="B33" s="498" t="s">
        <v>248</v>
      </c>
      <c r="C33" s="499">
        <v>1.999018432828183</v>
      </c>
      <c r="D33" s="499">
        <v>415.89612425377931</v>
      </c>
      <c r="E33" s="499">
        <v>325.61247966692383</v>
      </c>
      <c r="F33" s="499">
        <v>384.30895185575946</v>
      </c>
      <c r="G33" s="499">
        <v>317.59199652260037</v>
      </c>
      <c r="H33" s="499">
        <v>589.65231742457115</v>
      </c>
      <c r="I33" s="500">
        <v>2035.0608881564622</v>
      </c>
    </row>
    <row r="34" spans="1:9" ht="15">
      <c r="A34" s="494"/>
      <c r="B34" s="505" t="s">
        <v>249</v>
      </c>
      <c r="C34" s="506">
        <v>8.0996750021666664</v>
      </c>
      <c r="D34" s="506">
        <v>15.012682217154083</v>
      </c>
      <c r="E34" s="506">
        <v>12.560066939063015</v>
      </c>
      <c r="F34" s="506">
        <v>12.580824089063015</v>
      </c>
      <c r="G34" s="506">
        <v>12.602760199063015</v>
      </c>
      <c r="H34" s="506">
        <v>15.654130210273289</v>
      </c>
      <c r="I34" s="510">
        <v>76.510000000000005</v>
      </c>
    </row>
    <row r="35" spans="1:9" ht="14.25">
      <c r="A35" s="494"/>
      <c r="B35" s="265" t="s">
        <v>250</v>
      </c>
      <c r="C35" s="267">
        <v>4.2110898041666669</v>
      </c>
      <c r="D35" s="267">
        <v>8.4479339741666664</v>
      </c>
      <c r="E35" s="267">
        <v>8.4553584500000003</v>
      </c>
      <c r="F35" s="267">
        <v>8.4602516000000012</v>
      </c>
      <c r="G35" s="267">
        <v>8.4655773100000005</v>
      </c>
      <c r="H35" s="267">
        <v>0.30974423000000001</v>
      </c>
      <c r="I35" s="502">
        <v>38.349955368333333</v>
      </c>
    </row>
    <row r="36" spans="1:9" ht="14.25">
      <c r="A36" s="494"/>
      <c r="B36" s="265" t="s">
        <v>251</v>
      </c>
      <c r="C36" s="267">
        <v>2.5732008000000001E-2</v>
      </c>
      <c r="D36" s="267">
        <v>2.1245290646918651</v>
      </c>
      <c r="E36" s="267">
        <v>0.66448931076746265</v>
      </c>
      <c r="F36" s="267">
        <v>0.68035331076746242</v>
      </c>
      <c r="G36" s="267">
        <v>0.69696371076746255</v>
      </c>
      <c r="H36" s="267">
        <v>2.8297912234554952</v>
      </c>
      <c r="I36" s="502">
        <v>7.0218586284497482</v>
      </c>
    </row>
    <row r="37" spans="1:9" ht="14.25">
      <c r="A37" s="494"/>
      <c r="B37" s="498" t="s">
        <v>252</v>
      </c>
      <c r="C37" s="499">
        <v>3.8628531899999996</v>
      </c>
      <c r="D37" s="499">
        <v>4.4402191782955516</v>
      </c>
      <c r="E37" s="499">
        <v>3.4402191782955516</v>
      </c>
      <c r="F37" s="499">
        <v>3.4402191782955516</v>
      </c>
      <c r="G37" s="499">
        <v>3.4402191782955516</v>
      </c>
      <c r="H37" s="499">
        <v>12.514594756817793</v>
      </c>
      <c r="I37" s="500">
        <v>31.138324659999999</v>
      </c>
    </row>
    <row r="38" spans="1:9" ht="15">
      <c r="A38" s="494"/>
      <c r="B38" s="496" t="s">
        <v>33</v>
      </c>
      <c r="C38" s="497">
        <f t="shared" ref="C38:H38" si="2">C5+C7+C15+C17+C32+C34</f>
        <v>369.76386536207025</v>
      </c>
      <c r="D38" s="497">
        <f t="shared" si="2"/>
        <v>1131.12441591129</v>
      </c>
      <c r="E38" s="497">
        <f t="shared" si="2"/>
        <v>1466.8316932255982</v>
      </c>
      <c r="F38" s="497">
        <f t="shared" si="2"/>
        <v>555.43214724712584</v>
      </c>
      <c r="G38" s="497">
        <f t="shared" si="2"/>
        <v>492.69797274545959</v>
      </c>
      <c r="H38" s="497">
        <f t="shared" si="2"/>
        <v>1680.9464476348444</v>
      </c>
      <c r="I38" s="501">
        <f>I5+I7+I15+I17+I32+I34</f>
        <v>5696.7980000000007</v>
      </c>
    </row>
    <row r="39" spans="1:9">
      <c r="B39" s="493"/>
      <c r="C39" s="493"/>
      <c r="D39" s="493"/>
      <c r="E39" s="493"/>
      <c r="F39" s="493"/>
      <c r="G39" s="493"/>
      <c r="H39" s="493"/>
      <c r="I39" s="493"/>
    </row>
    <row r="40" spans="1:9" ht="15">
      <c r="A40" s="494"/>
      <c r="B40" s="642" t="s">
        <v>14</v>
      </c>
      <c r="C40" s="643">
        <f t="shared" ref="C40:H40" si="3">SUM(C41:C44)</f>
        <v>2.7198707592051004E-3</v>
      </c>
      <c r="D40" s="643">
        <f t="shared" si="3"/>
        <v>66.002692514808842</v>
      </c>
      <c r="E40" s="643">
        <f t="shared" si="3"/>
        <v>0</v>
      </c>
      <c r="F40" s="643">
        <f t="shared" si="3"/>
        <v>0</v>
      </c>
      <c r="G40" s="643">
        <f t="shared" si="3"/>
        <v>0</v>
      </c>
      <c r="H40" s="643">
        <f t="shared" si="3"/>
        <v>0</v>
      </c>
      <c r="I40" s="644">
        <f t="shared" ref="I40" si="4">SUM(C40:H40)</f>
        <v>66.00541238556805</v>
      </c>
    </row>
    <row r="41" spans="1:9" ht="14.25">
      <c r="A41" s="494"/>
      <c r="B41" s="265"/>
      <c r="C41" s="267"/>
      <c r="D41" s="267"/>
      <c r="E41" s="267"/>
      <c r="F41" s="267"/>
      <c r="G41" s="267"/>
      <c r="H41" s="267"/>
      <c r="I41" s="502"/>
    </row>
    <row r="42" spans="1:9" ht="14.25">
      <c r="A42" s="494"/>
      <c r="B42" s="265"/>
      <c r="C42" s="267"/>
      <c r="D42" s="267"/>
      <c r="E42" s="267"/>
      <c r="F42" s="267"/>
      <c r="G42" s="267"/>
      <c r="H42" s="267"/>
      <c r="I42" s="502"/>
    </row>
    <row r="43" spans="1:9" ht="14.25">
      <c r="A43" s="494"/>
      <c r="B43" s="265" t="s">
        <v>253</v>
      </c>
      <c r="C43" s="267">
        <v>2.7198707592051004E-3</v>
      </c>
      <c r="D43" s="267">
        <v>66.002692514808842</v>
      </c>
      <c r="E43" s="267">
        <v>0</v>
      </c>
      <c r="F43" s="267">
        <v>0</v>
      </c>
      <c r="G43" s="267">
        <v>0</v>
      </c>
      <c r="H43" s="267">
        <v>0</v>
      </c>
      <c r="I43" s="502">
        <f t="shared" ref="I43:I47" si="5">SUM(C43:H43)</f>
        <v>66.00541238556805</v>
      </c>
    </row>
    <row r="44" spans="1:9" ht="14.25">
      <c r="A44" s="494"/>
      <c r="B44" s="498"/>
      <c r="C44" s="499"/>
      <c r="D44" s="499"/>
      <c r="E44" s="499"/>
      <c r="F44" s="499"/>
      <c r="G44" s="499"/>
      <c r="H44" s="499"/>
      <c r="I44" s="500"/>
    </row>
    <row r="45" spans="1:9" ht="15">
      <c r="A45" s="494"/>
      <c r="B45" s="645" t="s">
        <v>254</v>
      </c>
      <c r="C45" s="643">
        <f t="shared" ref="C45:H45" si="6">C40</f>
        <v>2.7198707592051004E-3</v>
      </c>
      <c r="D45" s="643">
        <f t="shared" si="6"/>
        <v>66.002692514808842</v>
      </c>
      <c r="E45" s="643">
        <f t="shared" si="6"/>
        <v>0</v>
      </c>
      <c r="F45" s="643">
        <f t="shared" si="6"/>
        <v>0</v>
      </c>
      <c r="G45" s="643">
        <f t="shared" si="6"/>
        <v>0</v>
      </c>
      <c r="H45" s="643">
        <f t="shared" si="6"/>
        <v>0</v>
      </c>
      <c r="I45" s="644">
        <f t="shared" si="5"/>
        <v>66.00541238556805</v>
      </c>
    </row>
    <row r="46" spans="1:9">
      <c r="B46" s="493"/>
      <c r="C46" s="493"/>
      <c r="D46" s="493"/>
      <c r="E46" s="493"/>
      <c r="F46" s="493"/>
      <c r="G46" s="493"/>
      <c r="H46" s="493"/>
      <c r="I46" s="493"/>
    </row>
    <row r="47" spans="1:9" ht="15">
      <c r="A47" s="494"/>
      <c r="B47" s="496" t="s">
        <v>34</v>
      </c>
      <c r="C47" s="497">
        <f t="shared" ref="C47:H47" si="7">C38+C45</f>
        <v>369.76658523282947</v>
      </c>
      <c r="D47" s="497">
        <f t="shared" si="7"/>
        <v>1197.1271084260989</v>
      </c>
      <c r="E47" s="497">
        <f t="shared" si="7"/>
        <v>1466.8316932255982</v>
      </c>
      <c r="F47" s="497">
        <f t="shared" si="7"/>
        <v>555.43214724712584</v>
      </c>
      <c r="G47" s="497">
        <f t="shared" si="7"/>
        <v>492.69797274545959</v>
      </c>
      <c r="H47" s="497">
        <f t="shared" si="7"/>
        <v>1680.9464476348444</v>
      </c>
      <c r="I47" s="497">
        <f t="shared" si="5"/>
        <v>5762.801954511956</v>
      </c>
    </row>
  </sheetData>
  <mergeCells count="1">
    <mergeCell ref="B3:I3"/>
  </mergeCells>
  <pageMargins left="0.7" right="0.7" top="0.75" bottom="0.75" header="0.3" footer="0.3"/>
  <pageSetup paperSize="9" orientation="portrait" r:id="rId1"/>
  <headerFooter>
    <oddHeader>&amp;C&amp;"Arial"&amp;8&amp;K000000INTERNAL&amp;1#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F98C-E179-4B84-B272-B3AEBDE46BF1}">
  <dimension ref="A1:Z53"/>
  <sheetViews>
    <sheetView showGridLines="0" zoomScaleNormal="100" workbookViewId="0"/>
  </sheetViews>
  <sheetFormatPr baseColWidth="10" defaultColWidth="11.42578125" defaultRowHeight="14.25"/>
  <cols>
    <col min="1" max="1" width="4.7109375" style="262" customWidth="1"/>
    <col min="2" max="2" width="30.85546875" style="262" customWidth="1"/>
    <col min="3" max="3" width="19" style="262" customWidth="1"/>
    <col min="4" max="4" width="18.28515625" style="262" customWidth="1"/>
    <col min="5" max="5" width="18.85546875" style="262" customWidth="1"/>
    <col min="6" max="6" width="18.42578125" style="262" customWidth="1"/>
    <col min="7" max="7" width="19.28515625" style="262" customWidth="1"/>
    <col min="8" max="8" width="17.140625" style="262" customWidth="1"/>
    <col min="9" max="9" width="18.85546875" style="262" customWidth="1"/>
    <col min="10" max="10" width="18.140625" style="262" customWidth="1"/>
    <col min="11" max="11" width="18.7109375" style="262" customWidth="1"/>
    <col min="12" max="12" width="18.85546875" style="262" customWidth="1"/>
    <col min="13" max="13" width="19.7109375" style="262" customWidth="1"/>
    <col min="14" max="14" width="18.28515625" style="262" customWidth="1"/>
    <col min="15" max="15" width="20.42578125" style="262" customWidth="1"/>
    <col min="16" max="16" width="19.28515625" style="262" customWidth="1"/>
    <col min="17" max="17" width="20" customWidth="1"/>
    <col min="18" max="18" width="19.42578125" customWidth="1"/>
    <col min="24" max="16384" width="11.42578125" style="262"/>
  </cols>
  <sheetData>
    <row r="1" spans="1:16">
      <c r="A1" s="693"/>
      <c r="B1" s="609"/>
      <c r="C1" s="610"/>
      <c r="D1" s="610"/>
      <c r="E1" s="610"/>
      <c r="F1" s="610"/>
      <c r="H1" s="610"/>
      <c r="I1" s="610"/>
      <c r="J1" s="610"/>
      <c r="K1" s="610"/>
      <c r="L1" s="610"/>
      <c r="M1" s="610"/>
      <c r="N1" s="610"/>
    </row>
    <row r="2" spans="1:16" ht="15">
      <c r="A2" s="611"/>
      <c r="B2" s="818" t="s">
        <v>255</v>
      </c>
      <c r="C2" s="906" t="s">
        <v>256</v>
      </c>
      <c r="D2" s="907"/>
      <c r="E2" s="907"/>
      <c r="F2" s="908"/>
      <c r="G2" s="902" t="s">
        <v>20</v>
      </c>
      <c r="H2" s="903"/>
      <c r="I2" s="902" t="s">
        <v>130</v>
      </c>
      <c r="J2" s="903"/>
      <c r="K2" s="909" t="s">
        <v>257</v>
      </c>
      <c r="L2" s="910"/>
      <c r="M2" s="909" t="s">
        <v>258</v>
      </c>
      <c r="N2" s="910"/>
    </row>
    <row r="3" spans="1:16" ht="15">
      <c r="A3" s="611"/>
      <c r="B3" s="819"/>
      <c r="C3" s="814" t="s">
        <v>11</v>
      </c>
      <c r="D3" s="815"/>
      <c r="E3" s="816" t="s">
        <v>12</v>
      </c>
      <c r="F3" s="817"/>
      <c r="G3" s="904"/>
      <c r="H3" s="905"/>
      <c r="I3" s="904"/>
      <c r="J3" s="905"/>
      <c r="K3" s="911"/>
      <c r="L3" s="912"/>
      <c r="M3" s="911"/>
      <c r="N3" s="912"/>
    </row>
    <row r="4" spans="1:16" ht="15">
      <c r="A4" s="611"/>
      <c r="B4" s="820"/>
      <c r="C4" s="661" t="s">
        <v>488</v>
      </c>
      <c r="D4" s="606" t="s">
        <v>489</v>
      </c>
      <c r="E4" s="661" t="s">
        <v>3</v>
      </c>
      <c r="F4" s="662" t="s">
        <v>4</v>
      </c>
      <c r="G4" s="661" t="s">
        <v>488</v>
      </c>
      <c r="H4" s="606" t="s">
        <v>489</v>
      </c>
      <c r="I4" s="661" t="s">
        <v>488</v>
      </c>
      <c r="J4" s="606" t="s">
        <v>489</v>
      </c>
      <c r="K4" s="661" t="s">
        <v>488</v>
      </c>
      <c r="L4" s="606" t="s">
        <v>489</v>
      </c>
      <c r="M4" s="661" t="s">
        <v>488</v>
      </c>
      <c r="N4" s="662" t="s">
        <v>489</v>
      </c>
    </row>
    <row r="5" spans="1:16" ht="15">
      <c r="A5" s="611"/>
      <c r="B5" s="672" t="s">
        <v>133</v>
      </c>
      <c r="C5" s="613">
        <v>13.470352999999999</v>
      </c>
      <c r="D5" s="698">
        <v>13.869718980121</v>
      </c>
      <c r="E5" s="613">
        <v>4.6354523722880003</v>
      </c>
      <c r="F5" s="699">
        <v>4.6716266043680008</v>
      </c>
      <c r="G5" s="613">
        <v>2.6977609999999999</v>
      </c>
      <c r="H5" s="692">
        <v>2.6389050000000003</v>
      </c>
      <c r="I5" s="617">
        <v>0.1693905359051007</v>
      </c>
      <c r="J5" s="665">
        <v>0.16461805101144122</v>
      </c>
      <c r="K5" s="613">
        <v>17.350000000000001</v>
      </c>
      <c r="L5" s="663">
        <v>19.533333333333335</v>
      </c>
      <c r="M5" s="613">
        <v>8.1199999999999992</v>
      </c>
      <c r="N5" s="670">
        <v>7.47</v>
      </c>
    </row>
    <row r="6" spans="1:16" ht="15">
      <c r="A6" s="611"/>
      <c r="B6" s="673" t="s">
        <v>259</v>
      </c>
      <c r="C6" s="614">
        <v>10.9011730997159</v>
      </c>
      <c r="D6" s="698">
        <v>9.6270188616276027</v>
      </c>
      <c r="E6" s="614">
        <v>3.4826149169099452</v>
      </c>
      <c r="F6" s="699">
        <v>3.2171848585780598</v>
      </c>
      <c r="G6" s="614">
        <v>3.1267579999999997</v>
      </c>
      <c r="H6" s="692">
        <v>3.0789770000000001</v>
      </c>
      <c r="I6" s="618">
        <v>0.19814320178578199</v>
      </c>
      <c r="J6" s="665">
        <v>0.19845929194483478</v>
      </c>
      <c r="K6" s="614">
        <v>9.3632362738339161</v>
      </c>
      <c r="L6" s="663">
        <v>8.5805976530409112</v>
      </c>
      <c r="M6" s="614">
        <v>4.7392677536798997</v>
      </c>
      <c r="N6" s="670">
        <v>4.1861433145171665</v>
      </c>
    </row>
    <row r="7" spans="1:16" ht="15">
      <c r="A7" s="611"/>
      <c r="B7" s="673" t="s">
        <v>245</v>
      </c>
      <c r="C7" s="614">
        <v>33.551775598176398</v>
      </c>
      <c r="D7" s="698">
        <v>31.826880076813904</v>
      </c>
      <c r="E7" s="614">
        <v>3.4247352116478722</v>
      </c>
      <c r="F7" s="699">
        <v>3.3705750641814127</v>
      </c>
      <c r="G7" s="614">
        <v>8.5037430000000001</v>
      </c>
      <c r="H7" s="692">
        <v>8.348751</v>
      </c>
      <c r="I7" s="618">
        <v>0.10322622406409801</v>
      </c>
      <c r="J7" s="665">
        <v>0.10480523621850728</v>
      </c>
      <c r="K7" s="614">
        <v>6.5494701357214664</v>
      </c>
      <c r="L7" s="663">
        <v>6.1202512953085346</v>
      </c>
      <c r="M7" s="614">
        <v>3.25451760807201</v>
      </c>
      <c r="N7" s="670">
        <v>3.2877346450394809</v>
      </c>
    </row>
    <row r="8" spans="1:16" ht="15">
      <c r="A8" s="611"/>
      <c r="B8" s="673" t="s">
        <v>260</v>
      </c>
      <c r="C8" s="614">
        <v>10.361635710777</v>
      </c>
      <c r="D8" s="698">
        <v>9.7228834577092815</v>
      </c>
      <c r="E8" s="614">
        <v>11.015925248411898</v>
      </c>
      <c r="F8" s="699">
        <v>10.65477342926299</v>
      </c>
      <c r="G8" s="614">
        <v>4.239967</v>
      </c>
      <c r="H8" s="692">
        <v>4.1713300000000002</v>
      </c>
      <c r="I8" s="618">
        <v>0.14712850043109199</v>
      </c>
      <c r="J8" s="665">
        <v>0.15430525098129777</v>
      </c>
      <c r="K8" s="614">
        <v>10.30370982086175</v>
      </c>
      <c r="L8" s="663">
        <v>9.0522746703346524</v>
      </c>
      <c r="M8" s="614">
        <v>4.1293153510863396</v>
      </c>
      <c r="N8" s="670">
        <v>3.9536872723840797</v>
      </c>
    </row>
    <row r="9" spans="1:16" ht="15">
      <c r="A9" s="611"/>
      <c r="B9" s="673" t="s">
        <v>261</v>
      </c>
      <c r="C9" s="614">
        <v>11.508450999999999</v>
      </c>
      <c r="D9" s="698">
        <v>11.329883999999998</v>
      </c>
      <c r="E9" s="614">
        <v>3.8665688999999994</v>
      </c>
      <c r="F9" s="699">
        <v>3.8514939999999989</v>
      </c>
      <c r="G9" s="614">
        <v>3.9379360000000001</v>
      </c>
      <c r="H9" s="692">
        <v>3.8443909999999999</v>
      </c>
      <c r="I9" s="618">
        <v>7.4811425693926001E-2</v>
      </c>
      <c r="J9" s="665">
        <v>7.4799662885621204E-2</v>
      </c>
      <c r="K9" s="614">
        <v>6.5706666666666669</v>
      </c>
      <c r="L9" s="663">
        <v>5.6425000000000001</v>
      </c>
      <c r="M9" s="614">
        <v>4.9000000000000004</v>
      </c>
      <c r="N9" s="670">
        <v>4.32</v>
      </c>
    </row>
    <row r="10" spans="1:16" ht="15">
      <c r="A10" s="611"/>
      <c r="B10" s="674"/>
      <c r="C10" s="615"/>
      <c r="D10" s="700"/>
      <c r="E10" s="615"/>
      <c r="F10" s="701"/>
      <c r="G10" s="615"/>
      <c r="H10" s="668"/>
      <c r="I10" s="664"/>
      <c r="J10" s="666"/>
      <c r="K10" s="615"/>
      <c r="L10" s="668"/>
      <c r="M10" s="615"/>
      <c r="N10" s="668"/>
    </row>
    <row r="11" spans="1:16" ht="15">
      <c r="A11" s="611"/>
      <c r="B11" s="675" t="s">
        <v>48</v>
      </c>
      <c r="C11" s="616">
        <f>SUM(C5:C9)</f>
        <v>79.793388408669287</v>
      </c>
      <c r="D11" s="702">
        <f t="shared" ref="D11" si="0">SUM(D5:D9)</f>
        <v>76.376385376271784</v>
      </c>
      <c r="E11" s="616">
        <f>SUM(E5:E9)</f>
        <v>26.425296649257717</v>
      </c>
      <c r="F11" s="703">
        <f>SUM(F5:F9)</f>
        <v>25.765653956390462</v>
      </c>
      <c r="G11" s="616">
        <f t="shared" ref="G11:H11" si="1">SUM(G5:G9)</f>
        <v>22.506164999999999</v>
      </c>
      <c r="H11" s="702">
        <f t="shared" si="1"/>
        <v>22.082354000000002</v>
      </c>
      <c r="I11" s="619">
        <v>0.12712198228739979</v>
      </c>
      <c r="J11" s="667">
        <v>0.12569596885083195</v>
      </c>
      <c r="K11" s="620">
        <f t="shared" ref="K11" si="2">(SUMPRODUCT(G5:G9,K5:K9)/SUM(G5:G9))</f>
        <v>8.9459929101269484</v>
      </c>
      <c r="L11" s="669">
        <f t="shared" ref="L11" si="3">(SUMPRODUCT(H5:H9,L5:L9)/SUM(H5:H9))</f>
        <v>8.5368855630170781</v>
      </c>
      <c r="M11" s="621">
        <f>(SUMPRODUCT(G5:G9,M5:M9)/SUM(G5:G9))</f>
        <v>4.4967230637551641</v>
      </c>
      <c r="N11" s="671">
        <f>(SUMPRODUCT(H5:H9,N5:N9)/SUM(H5:H9))</f>
        <v>4.218302119852078</v>
      </c>
    </row>
    <row r="12" spans="1:16" customFormat="1" ht="12.75"/>
    <row r="13" spans="1:16">
      <c r="L13" s="712"/>
    </row>
    <row r="15" spans="1:16">
      <c r="B15" s="610"/>
      <c r="C15" s="610"/>
      <c r="D15" s="612"/>
      <c r="E15" s="610"/>
      <c r="F15" s="610"/>
      <c r="G15" s="610"/>
      <c r="H15" s="610"/>
      <c r="I15" s="610"/>
      <c r="J15" s="610"/>
      <c r="K15" s="610"/>
      <c r="L15" s="610"/>
      <c r="M15" s="610"/>
      <c r="N15" s="610"/>
      <c r="O15" s="610"/>
      <c r="P15" s="610"/>
    </row>
    <row r="16" spans="1:16" ht="15">
      <c r="A16" s="611"/>
      <c r="B16" s="803" t="s">
        <v>262</v>
      </c>
      <c r="C16" s="804"/>
      <c r="D16" s="804"/>
      <c r="E16" s="804"/>
      <c r="F16" s="804"/>
      <c r="G16" s="804"/>
      <c r="H16" s="804"/>
      <c r="I16" s="804"/>
      <c r="J16" s="804"/>
      <c r="K16" s="804"/>
      <c r="L16" s="804"/>
      <c r="M16" s="804"/>
      <c r="N16" s="804"/>
      <c r="O16" s="804"/>
      <c r="P16" s="804"/>
    </row>
    <row r="17" spans="1:26" ht="15.75" customHeight="1">
      <c r="A17" s="611"/>
      <c r="B17" s="812" t="s">
        <v>263</v>
      </c>
      <c r="C17" s="906" t="s">
        <v>5</v>
      </c>
      <c r="D17" s="908"/>
      <c r="E17" s="906" t="s">
        <v>6</v>
      </c>
      <c r="F17" s="907"/>
      <c r="G17" s="907"/>
      <c r="H17" s="907"/>
      <c r="I17" s="907"/>
      <c r="J17" s="907"/>
      <c r="K17" s="907"/>
      <c r="L17" s="908"/>
      <c r="M17" s="906" t="s">
        <v>7</v>
      </c>
      <c r="N17" s="908"/>
      <c r="O17" s="898" t="s">
        <v>264</v>
      </c>
      <c r="P17" s="899"/>
    </row>
    <row r="18" spans="1:26" ht="23.25" customHeight="1">
      <c r="A18" s="611"/>
      <c r="B18" s="812"/>
      <c r="C18" s="906" t="s">
        <v>133</v>
      </c>
      <c r="D18" s="908"/>
      <c r="E18" s="906" t="s">
        <v>259</v>
      </c>
      <c r="F18" s="908"/>
      <c r="G18" s="906" t="s">
        <v>245</v>
      </c>
      <c r="H18" s="908"/>
      <c r="I18" s="906" t="s">
        <v>260</v>
      </c>
      <c r="J18" s="908"/>
      <c r="K18" s="906" t="s">
        <v>265</v>
      </c>
      <c r="L18" s="908"/>
      <c r="M18" s="906" t="s">
        <v>261</v>
      </c>
      <c r="N18" s="908"/>
      <c r="O18" s="900"/>
      <c r="P18" s="901"/>
    </row>
    <row r="19" spans="1:26" ht="15">
      <c r="A19" s="611"/>
      <c r="B19" s="813"/>
      <c r="C19" s="676" t="s">
        <v>488</v>
      </c>
      <c r="D19" s="606" t="s">
        <v>489</v>
      </c>
      <c r="E19" s="626" t="s">
        <v>488</v>
      </c>
      <c r="F19" s="606" t="s">
        <v>489</v>
      </c>
      <c r="G19" s="626" t="s">
        <v>488</v>
      </c>
      <c r="H19" s="606" t="s">
        <v>489</v>
      </c>
      <c r="I19" s="626" t="s">
        <v>488</v>
      </c>
      <c r="J19" s="606" t="s">
        <v>489</v>
      </c>
      <c r="K19" s="626" t="s">
        <v>488</v>
      </c>
      <c r="L19" s="606" t="s">
        <v>489</v>
      </c>
      <c r="M19" s="626" t="s">
        <v>488</v>
      </c>
      <c r="N19" s="606" t="s">
        <v>489</v>
      </c>
      <c r="O19" s="626" t="s">
        <v>488</v>
      </c>
      <c r="P19" s="748" t="s">
        <v>489</v>
      </c>
    </row>
    <row r="20" spans="1:26">
      <c r="A20" s="611"/>
      <c r="B20" s="672" t="s">
        <v>55</v>
      </c>
      <c r="C20" s="622">
        <v>6.047916746886048</v>
      </c>
      <c r="D20" s="633">
        <v>6.3010451299022243</v>
      </c>
      <c r="E20" s="622">
        <v>3.9350135599928997</v>
      </c>
      <c r="F20" s="633">
        <v>3.2458728519900002</v>
      </c>
      <c r="G20" s="622">
        <v>13.439970404948001</v>
      </c>
      <c r="H20" s="633">
        <v>12.796779615242999</v>
      </c>
      <c r="I20" s="622">
        <v>4.3751117182883581</v>
      </c>
      <c r="J20" s="633">
        <v>3.9604907004000007</v>
      </c>
      <c r="K20" s="622"/>
      <c r="L20" s="633"/>
      <c r="M20" s="622">
        <v>3.9926987643272946</v>
      </c>
      <c r="N20" s="633">
        <v>4.0040753515943832</v>
      </c>
      <c r="O20" s="622">
        <f t="shared" ref="O20:P24" si="4">(C20+E20+G20+I20+K20+M20)</f>
        <v>31.790711194442601</v>
      </c>
      <c r="P20" s="683">
        <f t="shared" si="4"/>
        <v>30.308263649129611</v>
      </c>
    </row>
    <row r="21" spans="1:26">
      <c r="A21" s="611"/>
      <c r="B21" s="673" t="s">
        <v>56</v>
      </c>
      <c r="C21" s="623">
        <v>2.94291728081655</v>
      </c>
      <c r="D21" s="631">
        <v>3.0647967800851679</v>
      </c>
      <c r="E21" s="623">
        <v>1.001756639883713</v>
      </c>
      <c r="F21" s="631">
        <v>1.0516805436300001</v>
      </c>
      <c r="G21" s="623">
        <v>6.0937531415869994</v>
      </c>
      <c r="H21" s="631">
        <v>6.0912559097469989</v>
      </c>
      <c r="I21" s="623">
        <v>1.0443575662777984</v>
      </c>
      <c r="J21" s="631">
        <v>1.06990394371</v>
      </c>
      <c r="K21" s="623"/>
      <c r="L21" s="631"/>
      <c r="M21" s="623">
        <v>1.8604208483029518</v>
      </c>
      <c r="N21" s="631">
        <v>1.8277906541487801</v>
      </c>
      <c r="O21" s="623">
        <f t="shared" si="4"/>
        <v>12.943205476868012</v>
      </c>
      <c r="P21" s="684">
        <f t="shared" si="4"/>
        <v>13.105427831320947</v>
      </c>
    </row>
    <row r="22" spans="1:26">
      <c r="A22" s="611"/>
      <c r="B22" s="673" t="s">
        <v>57</v>
      </c>
      <c r="C22" s="623">
        <v>0.88407716020183413</v>
      </c>
      <c r="D22" s="631">
        <v>0.94804027687427972</v>
      </c>
      <c r="E22" s="623">
        <v>8.9541549902075815E-2</v>
      </c>
      <c r="F22" s="631">
        <v>9.9656168609999984E-2</v>
      </c>
      <c r="G22" s="623">
        <v>1.1808243419890003</v>
      </c>
      <c r="H22" s="631">
        <v>1.410893565823</v>
      </c>
      <c r="I22" s="623">
        <v>0.27228830706691032</v>
      </c>
      <c r="J22" s="631">
        <v>0.33001861546000005</v>
      </c>
      <c r="K22" s="623"/>
      <c r="L22" s="631"/>
      <c r="M22" s="623">
        <v>0.92299344433852692</v>
      </c>
      <c r="N22" s="631">
        <v>0.78186612486997542</v>
      </c>
      <c r="O22" s="623">
        <f t="shared" si="4"/>
        <v>3.3497248034983471</v>
      </c>
      <c r="P22" s="684">
        <f t="shared" si="4"/>
        <v>3.5704747516372555</v>
      </c>
    </row>
    <row r="23" spans="1:26">
      <c r="A23" s="611"/>
      <c r="B23" s="674" t="s">
        <v>58</v>
      </c>
      <c r="C23" s="624">
        <v>3.59539795471215</v>
      </c>
      <c r="D23" s="632">
        <v>3.5558368131383276</v>
      </c>
      <c r="E23" s="624">
        <v>5.8748613499371967</v>
      </c>
      <c r="F23" s="632">
        <v>5.2298092973976029</v>
      </c>
      <c r="G23" s="624">
        <v>12.837227709652399</v>
      </c>
      <c r="H23" s="632">
        <v>11.527950986000906</v>
      </c>
      <c r="I23" s="624">
        <v>4.6698781191438989</v>
      </c>
      <c r="J23" s="632">
        <v>4.3624701981392819</v>
      </c>
      <c r="K23" s="624"/>
      <c r="L23" s="632"/>
      <c r="M23" s="624">
        <v>4.7323013236383265</v>
      </c>
      <c r="N23" s="632">
        <v>4.7162580958475733</v>
      </c>
      <c r="O23" s="624">
        <f t="shared" si="4"/>
        <v>31.709666457083969</v>
      </c>
      <c r="P23" s="685">
        <f t="shared" si="4"/>
        <v>29.392325390523695</v>
      </c>
    </row>
    <row r="24" spans="1:26" s="263" customFormat="1" ht="15">
      <c r="A24" s="678"/>
      <c r="B24" s="675" t="s">
        <v>48</v>
      </c>
      <c r="C24" s="625">
        <v>13.470352999999999</v>
      </c>
      <c r="D24" s="634">
        <v>13.869718980121</v>
      </c>
      <c r="E24" s="625">
        <v>10.9011730997159</v>
      </c>
      <c r="F24" s="634">
        <v>9.6270188616276027</v>
      </c>
      <c r="G24" s="625">
        <v>33.551775598176398</v>
      </c>
      <c r="H24" s="634">
        <v>31.826880076813904</v>
      </c>
      <c r="I24" s="625">
        <v>10.361635710777</v>
      </c>
      <c r="J24" s="634">
        <v>9.7228834577092815</v>
      </c>
      <c r="K24" s="625"/>
      <c r="L24" s="634"/>
      <c r="M24" s="625">
        <v>11.508450999999999</v>
      </c>
      <c r="N24" s="634">
        <v>11.329883999999998</v>
      </c>
      <c r="O24" s="625">
        <f t="shared" si="4"/>
        <v>79.793388408669287</v>
      </c>
      <c r="P24" s="686">
        <f t="shared" si="4"/>
        <v>76.376385376271784</v>
      </c>
      <c r="Q24"/>
      <c r="R24"/>
      <c r="S24"/>
      <c r="T24"/>
      <c r="U24"/>
      <c r="V24"/>
      <c r="W24"/>
      <c r="X24" s="262"/>
      <c r="Y24" s="262"/>
      <c r="Z24" s="262"/>
    </row>
    <row r="25" spans="1:26" ht="15">
      <c r="A25" s="611"/>
      <c r="B25" s="677"/>
      <c r="C25" s="607"/>
      <c r="D25" s="608"/>
      <c r="E25" s="607"/>
      <c r="F25" s="608"/>
      <c r="G25" s="607"/>
      <c r="H25" s="608"/>
      <c r="I25" s="607"/>
      <c r="J25" s="608"/>
      <c r="K25" s="607"/>
      <c r="L25" s="608"/>
      <c r="M25" s="607"/>
      <c r="N25" s="608"/>
      <c r="O25" s="607"/>
      <c r="P25" s="687"/>
    </row>
    <row r="26" spans="1:26">
      <c r="A26" s="611"/>
      <c r="B26" s="672" t="s">
        <v>55</v>
      </c>
      <c r="C26" s="627">
        <f t="shared" ref="C26:N26" si="5">C20/C$24</f>
        <v>0.44897982605845949</v>
      </c>
      <c r="D26" s="635">
        <f t="shared" si="5"/>
        <v>0.45430229256506921</v>
      </c>
      <c r="E26" s="627">
        <f t="shared" si="5"/>
        <v>0.36097156920620332</v>
      </c>
      <c r="F26" s="635">
        <f t="shared" si="5"/>
        <v>0.33716282253561858</v>
      </c>
      <c r="G26" s="627">
        <f t="shared" si="5"/>
        <v>0.40057404311199818</v>
      </c>
      <c r="H26" s="635">
        <f t="shared" si="5"/>
        <v>0.40207458551884695</v>
      </c>
      <c r="I26" s="627">
        <f t="shared" si="5"/>
        <v>0.42224141442628238</v>
      </c>
      <c r="J26" s="635">
        <f t="shared" si="5"/>
        <v>0.40733705362473771</v>
      </c>
      <c r="K26" s="717"/>
      <c r="L26" s="635"/>
      <c r="M26" s="627">
        <f t="shared" si="5"/>
        <v>0.34693624401123097</v>
      </c>
      <c r="N26" s="635">
        <f t="shared" si="5"/>
        <v>0.35340832718096532</v>
      </c>
      <c r="O26" s="627">
        <f t="shared" ref="O26:P30" si="6">O20/O$24</f>
        <v>0.39841284883934874</v>
      </c>
      <c r="P26" s="688">
        <f t="shared" si="6"/>
        <v>0.39682767781971551</v>
      </c>
    </row>
    <row r="27" spans="1:26">
      <c r="A27" s="611"/>
      <c r="B27" s="673" t="s">
        <v>57</v>
      </c>
      <c r="C27" s="628">
        <f t="shared" ref="C27:N27" si="7">C21/C$24</f>
        <v>0.2184736569870552</v>
      </c>
      <c r="D27" s="636">
        <f t="shared" si="7"/>
        <v>0.22097035884273053</v>
      </c>
      <c r="E27" s="628">
        <f t="shared" si="7"/>
        <v>9.1894388862591339E-2</v>
      </c>
      <c r="F27" s="636">
        <f t="shared" si="7"/>
        <v>0.10924259718882451</v>
      </c>
      <c r="G27" s="628">
        <f t="shared" si="7"/>
        <v>0.18162237416484767</v>
      </c>
      <c r="H27" s="636">
        <f t="shared" si="7"/>
        <v>0.19138715120821786</v>
      </c>
      <c r="I27" s="628">
        <f t="shared" si="7"/>
        <v>0.10079080132025642</v>
      </c>
      <c r="J27" s="636">
        <f t="shared" si="7"/>
        <v>0.11003977866891661</v>
      </c>
      <c r="K27" s="718"/>
      <c r="L27" s="636"/>
      <c r="M27" s="628">
        <f t="shared" si="7"/>
        <v>0.16165692918212468</v>
      </c>
      <c r="N27" s="636">
        <f t="shared" si="7"/>
        <v>0.16132474561511664</v>
      </c>
      <c r="O27" s="628">
        <f t="shared" si="6"/>
        <v>0.16220899669754815</v>
      </c>
      <c r="P27" s="689">
        <f t="shared" si="6"/>
        <v>0.17159005059949423</v>
      </c>
    </row>
    <row r="28" spans="1:26">
      <c r="A28" s="611"/>
      <c r="B28" s="673" t="s">
        <v>56</v>
      </c>
      <c r="C28" s="628">
        <f t="shared" ref="C28:N28" si="8">C22/C$24</f>
        <v>6.5631328310537529E-2</v>
      </c>
      <c r="D28" s="636">
        <f t="shared" si="8"/>
        <v>6.8353243366579663E-2</v>
      </c>
      <c r="E28" s="628">
        <f t="shared" si="8"/>
        <v>8.2139370765894355E-3</v>
      </c>
      <c r="F28" s="636">
        <f t="shared" si="8"/>
        <v>1.0351716356059108E-2</v>
      </c>
      <c r="G28" s="628">
        <f t="shared" si="8"/>
        <v>3.5194093932041565E-2</v>
      </c>
      <c r="H28" s="636">
        <f t="shared" si="8"/>
        <v>4.4330250480657245E-2</v>
      </c>
      <c r="I28" s="628">
        <f t="shared" si="8"/>
        <v>2.6278506084102808E-2</v>
      </c>
      <c r="J28" s="636">
        <f t="shared" si="8"/>
        <v>3.3942463354153241E-2</v>
      </c>
      <c r="K28" s="718"/>
      <c r="L28" s="636"/>
      <c r="M28" s="628">
        <f t="shared" si="8"/>
        <v>8.0201361967698948E-2</v>
      </c>
      <c r="N28" s="636">
        <f t="shared" si="8"/>
        <v>6.900919063866634E-2</v>
      </c>
      <c r="O28" s="628">
        <f t="shared" si="6"/>
        <v>4.1979979423137401E-2</v>
      </c>
      <c r="P28" s="689">
        <f t="shared" si="6"/>
        <v>4.6748412274908627E-2</v>
      </c>
    </row>
    <row r="29" spans="1:26">
      <c r="A29" s="611"/>
      <c r="B29" s="674" t="s">
        <v>58</v>
      </c>
      <c r="C29" s="629">
        <f t="shared" ref="C29:N29" si="9">C23/C$24</f>
        <v>0.26691193279880271</v>
      </c>
      <c r="D29" s="637">
        <f t="shared" si="9"/>
        <v>0.25637410665888677</v>
      </c>
      <c r="E29" s="629">
        <f t="shared" si="9"/>
        <v>0.53892010485461461</v>
      </c>
      <c r="F29" s="637">
        <f t="shared" si="9"/>
        <v>0.54324286391949783</v>
      </c>
      <c r="G29" s="629">
        <f t="shared" si="9"/>
        <v>0.38260948879111267</v>
      </c>
      <c r="H29" s="637">
        <f t="shared" si="9"/>
        <v>0.36220801279227793</v>
      </c>
      <c r="I29" s="629">
        <f t="shared" si="9"/>
        <v>0.45068927816935511</v>
      </c>
      <c r="J29" s="637">
        <f t="shared" si="9"/>
        <v>0.44868070435219254</v>
      </c>
      <c r="K29" s="719"/>
      <c r="L29" s="637"/>
      <c r="M29" s="629">
        <f t="shared" si="9"/>
        <v>0.41120228288223382</v>
      </c>
      <c r="N29" s="637">
        <f t="shared" si="9"/>
        <v>0.41626711234180103</v>
      </c>
      <c r="O29" s="629">
        <f t="shared" si="6"/>
        <v>0.39739716647549733</v>
      </c>
      <c r="P29" s="690">
        <f t="shared" si="6"/>
        <v>0.38483525039475286</v>
      </c>
    </row>
    <row r="30" spans="1:26" s="264" customFormat="1" ht="15">
      <c r="A30" s="679"/>
      <c r="B30" s="675" t="s">
        <v>48</v>
      </c>
      <c r="C30" s="630">
        <f t="shared" ref="C30:N30" si="10">C24/C$24</f>
        <v>1</v>
      </c>
      <c r="D30" s="638">
        <f t="shared" si="10"/>
        <v>1</v>
      </c>
      <c r="E30" s="630">
        <f t="shared" si="10"/>
        <v>1</v>
      </c>
      <c r="F30" s="638">
        <f t="shared" si="10"/>
        <v>1</v>
      </c>
      <c r="G30" s="630">
        <f t="shared" si="10"/>
        <v>1</v>
      </c>
      <c r="H30" s="638">
        <f t="shared" si="10"/>
        <v>1</v>
      </c>
      <c r="I30" s="630">
        <f t="shared" si="10"/>
        <v>1</v>
      </c>
      <c r="J30" s="638">
        <f t="shared" si="10"/>
        <v>1</v>
      </c>
      <c r="K30" s="720"/>
      <c r="L30" s="638"/>
      <c r="M30" s="630">
        <f t="shared" si="10"/>
        <v>1</v>
      </c>
      <c r="N30" s="638">
        <f t="shared" si="10"/>
        <v>1</v>
      </c>
      <c r="O30" s="630">
        <f t="shared" si="6"/>
        <v>1</v>
      </c>
      <c r="P30" s="691">
        <f t="shared" si="6"/>
        <v>1</v>
      </c>
      <c r="Q30"/>
      <c r="R30"/>
      <c r="S30"/>
      <c r="T30"/>
      <c r="U30"/>
      <c r="V30"/>
      <c r="W30"/>
    </row>
    <row r="31" spans="1:26">
      <c r="B31" s="680"/>
      <c r="C31" s="681"/>
      <c r="D31" s="681"/>
      <c r="E31" s="681"/>
      <c r="F31" s="681"/>
      <c r="G31" s="681"/>
      <c r="H31" s="681"/>
      <c r="I31" s="681"/>
      <c r="J31" s="681"/>
      <c r="K31" s="682"/>
      <c r="L31" s="681"/>
      <c r="M31" s="681"/>
      <c r="N31" s="681"/>
      <c r="O31" s="681"/>
      <c r="P31" s="681"/>
    </row>
    <row r="32" spans="1:26" ht="15">
      <c r="A32" s="611"/>
      <c r="B32" s="803" t="s">
        <v>266</v>
      </c>
      <c r="C32" s="804"/>
      <c r="D32" s="804"/>
      <c r="E32" s="804"/>
      <c r="F32" s="804"/>
      <c r="G32" s="804"/>
      <c r="H32" s="804"/>
      <c r="I32" s="804"/>
      <c r="J32" s="804"/>
      <c r="K32" s="804"/>
      <c r="L32" s="804"/>
      <c r="M32" s="804"/>
      <c r="N32" s="804"/>
      <c r="O32" s="804"/>
      <c r="P32" s="804"/>
    </row>
    <row r="33" spans="1:16" ht="45">
      <c r="A33" s="611"/>
      <c r="B33" s="808" t="s">
        <v>263</v>
      </c>
      <c r="C33" s="747" t="s">
        <v>5</v>
      </c>
      <c r="D33" s="662"/>
      <c r="E33" s="811" t="s">
        <v>6</v>
      </c>
      <c r="F33" s="811"/>
      <c r="G33" s="811"/>
      <c r="H33" s="811"/>
      <c r="I33" s="811"/>
      <c r="J33" s="811"/>
      <c r="K33" s="811"/>
      <c r="L33" s="662"/>
      <c r="M33" s="811" t="s">
        <v>7</v>
      </c>
      <c r="N33" s="662"/>
      <c r="O33" s="805" t="s">
        <v>264</v>
      </c>
      <c r="P33" s="806"/>
    </row>
    <row r="34" spans="1:16" ht="15">
      <c r="A34" s="611"/>
      <c r="B34" s="809"/>
      <c r="C34" s="747" t="s">
        <v>133</v>
      </c>
      <c r="D34" s="662"/>
      <c r="E34" s="747" t="s">
        <v>259</v>
      </c>
      <c r="F34" s="662"/>
      <c r="G34" s="747" t="s">
        <v>245</v>
      </c>
      <c r="H34" s="662"/>
      <c r="I34" s="747" t="s">
        <v>260</v>
      </c>
      <c r="J34" s="662"/>
      <c r="K34" s="807" t="s">
        <v>265</v>
      </c>
      <c r="L34" s="746"/>
      <c r="M34" s="807" t="s">
        <v>261</v>
      </c>
      <c r="N34" s="746"/>
      <c r="O34" s="807"/>
      <c r="P34" s="746"/>
    </row>
    <row r="35" spans="1:16" ht="15">
      <c r="A35" s="611"/>
      <c r="B35" s="810"/>
      <c r="C35" s="676" t="str">
        <f>'Reported EBITDA'!$F$5</f>
        <v>Q3 2024</v>
      </c>
      <c r="D35" s="606" t="str">
        <f>'Reported EBITDA'!$G$5</f>
        <v>Q3 2023</v>
      </c>
      <c r="E35" s="676" t="str">
        <f>'Reported EBITDA'!$F$5</f>
        <v>Q3 2024</v>
      </c>
      <c r="F35" s="606" t="str">
        <f>'Reported EBITDA'!$G$5</f>
        <v>Q3 2023</v>
      </c>
      <c r="G35" s="676" t="str">
        <f>'Reported EBITDA'!$F$5</f>
        <v>Q3 2024</v>
      </c>
      <c r="H35" s="606" t="str">
        <f>'Reported EBITDA'!$G$5</f>
        <v>Q3 2023</v>
      </c>
      <c r="I35" s="676" t="str">
        <f>'Reported EBITDA'!$F$5</f>
        <v>Q3 2024</v>
      </c>
      <c r="J35" s="606" t="str">
        <f>'Reported EBITDA'!$G$5</f>
        <v>Q3 2023</v>
      </c>
      <c r="K35" s="676" t="str">
        <f>'Reported EBITDA'!$F$5</f>
        <v>Q3 2024</v>
      </c>
      <c r="L35" s="606" t="str">
        <f>'Reported EBITDA'!$G$5</f>
        <v>Q3 2023</v>
      </c>
      <c r="M35" s="676" t="str">
        <f>'Reported EBITDA'!$F$5</f>
        <v>Q3 2024</v>
      </c>
      <c r="N35" s="606" t="str">
        <f>'Reported EBITDA'!$G$5</f>
        <v>Q3 2023</v>
      </c>
      <c r="O35" s="676" t="str">
        <f>'Reported EBITDA'!$F$5</f>
        <v>Q3 2024</v>
      </c>
      <c r="P35" s="748" t="str">
        <f>'Reported EBITDA'!$G$5</f>
        <v>Q3 2023</v>
      </c>
    </row>
    <row r="36" spans="1:16">
      <c r="A36" s="611"/>
      <c r="B36" s="672" t="s">
        <v>55</v>
      </c>
      <c r="C36" s="622">
        <v>2.2004693972017857</v>
      </c>
      <c r="D36" s="633">
        <v>2.2861836575690728</v>
      </c>
      <c r="E36" s="622">
        <v>1.1469985388099999</v>
      </c>
      <c r="F36" s="633">
        <v>0.69071028682000002</v>
      </c>
      <c r="G36" s="622">
        <v>4.3681422957030005</v>
      </c>
      <c r="H36" s="633">
        <v>4.270720994023999</v>
      </c>
      <c r="I36" s="622">
        <v>1.4206154776099997</v>
      </c>
      <c r="J36" s="633">
        <v>1.3319590533400001</v>
      </c>
      <c r="K36" s="622"/>
      <c r="L36" s="633"/>
      <c r="M36" s="622">
        <v>1.3419241318829223</v>
      </c>
      <c r="N36" s="633">
        <v>1.3540360303943835</v>
      </c>
      <c r="O36" s="622">
        <f t="shared" ref="O36:O40" si="11">(C36+E36+G36+I36+K36+M36)</f>
        <v>10.478149841207708</v>
      </c>
      <c r="P36" s="683">
        <f t="shared" ref="P36:P40" si="12">(D36+F36+H36+J36+L36+N36)</f>
        <v>9.9336100221474553</v>
      </c>
    </row>
    <row r="37" spans="1:16">
      <c r="A37" s="611"/>
      <c r="B37" s="673" t="s">
        <v>56</v>
      </c>
      <c r="C37" s="623">
        <v>0.91045000384155328</v>
      </c>
      <c r="D37" s="631">
        <v>0.91629427670778429</v>
      </c>
      <c r="E37" s="623">
        <v>0.28451626207000003</v>
      </c>
      <c r="F37" s="631">
        <v>0.31195527739000012</v>
      </c>
      <c r="G37" s="623">
        <v>1.8229898469270001</v>
      </c>
      <c r="H37" s="631">
        <v>1.9211085960819991</v>
      </c>
      <c r="I37" s="623">
        <v>0.32579025212000012</v>
      </c>
      <c r="J37" s="631">
        <v>0.34847291208000003</v>
      </c>
      <c r="K37" s="623"/>
      <c r="L37" s="631"/>
      <c r="M37" s="623">
        <v>0.61356210800242361</v>
      </c>
      <c r="N37" s="631">
        <v>0.61675627654878029</v>
      </c>
      <c r="O37" s="623">
        <f t="shared" si="11"/>
        <v>3.9573084729609773</v>
      </c>
      <c r="P37" s="684">
        <f t="shared" si="12"/>
        <v>4.1145873388085636</v>
      </c>
    </row>
    <row r="38" spans="1:16">
      <c r="A38" s="611"/>
      <c r="B38" s="673" t="s">
        <v>57</v>
      </c>
      <c r="C38" s="623">
        <v>0.29050215995896078</v>
      </c>
      <c r="D38" s="631">
        <v>0.29600261214206558</v>
      </c>
      <c r="E38" s="623">
        <v>2.7056848059999992E-2</v>
      </c>
      <c r="F38" s="631">
        <v>3.2420839289999989E-2</v>
      </c>
      <c r="G38" s="623">
        <v>0.36345392269800014</v>
      </c>
      <c r="H38" s="631">
        <v>0.47790078612400011</v>
      </c>
      <c r="I38" s="623">
        <v>8.9501049100000021E-2</v>
      </c>
      <c r="J38" s="631">
        <v>0.11096170902000003</v>
      </c>
      <c r="K38" s="623"/>
      <c r="L38" s="631"/>
      <c r="M38" s="623">
        <v>0.39494959080593323</v>
      </c>
      <c r="N38" s="631">
        <v>0.26273494316997553</v>
      </c>
      <c r="O38" s="623">
        <f t="shared" si="11"/>
        <v>1.1654635706228942</v>
      </c>
      <c r="P38" s="684">
        <f t="shared" si="12"/>
        <v>1.1800208897460414</v>
      </c>
    </row>
    <row r="39" spans="1:16">
      <c r="A39" s="611"/>
      <c r="B39" s="674" t="s">
        <v>58</v>
      </c>
      <c r="C39" s="624">
        <v>1.2340208563712536</v>
      </c>
      <c r="D39" s="632">
        <v>1.173257599280956</v>
      </c>
      <c r="E39" s="624">
        <v>2.0240432679699318</v>
      </c>
      <c r="F39" s="632">
        <v>2.1818724581276023</v>
      </c>
      <c r="G39" s="624">
        <v>4.4613391830839015</v>
      </c>
      <c r="H39" s="632">
        <v>3.985079700583904</v>
      </c>
      <c r="I39" s="624">
        <v>1.5888284328178384</v>
      </c>
      <c r="J39" s="632">
        <v>1.5791897832692823</v>
      </c>
      <c r="K39" s="624"/>
      <c r="L39" s="632"/>
      <c r="M39" s="624">
        <v>1.5160785499158209</v>
      </c>
      <c r="N39" s="632">
        <v>1.6180575089213733</v>
      </c>
      <c r="O39" s="624">
        <f t="shared" si="11"/>
        <v>10.824310290158747</v>
      </c>
      <c r="P39" s="685">
        <f t="shared" si="12"/>
        <v>10.537457050183118</v>
      </c>
    </row>
    <row r="40" spans="1:16" ht="15">
      <c r="A40" s="611"/>
      <c r="B40" s="675" t="s">
        <v>48</v>
      </c>
      <c r="C40" s="625">
        <v>4.6354523722880003</v>
      </c>
      <c r="D40" s="634">
        <v>4.6716266043680008</v>
      </c>
      <c r="E40" s="625">
        <v>3.4826149169099452</v>
      </c>
      <c r="F40" s="634">
        <v>3.2169588616276021</v>
      </c>
      <c r="G40" s="625">
        <v>11.015925248411898</v>
      </c>
      <c r="H40" s="634">
        <v>10.65477342926299</v>
      </c>
      <c r="I40" s="625">
        <v>3.4247352116478722</v>
      </c>
      <c r="J40" s="634">
        <v>3.3705750641814127</v>
      </c>
      <c r="K40" s="625"/>
      <c r="L40" s="634"/>
      <c r="M40" s="625">
        <v>3.8665688999999994</v>
      </c>
      <c r="N40" s="634">
        <v>3.8514939999999989</v>
      </c>
      <c r="O40" s="625">
        <f t="shared" si="11"/>
        <v>26.425296649257714</v>
      </c>
      <c r="P40" s="686">
        <f t="shared" si="12"/>
        <v>25.765427959440004</v>
      </c>
    </row>
    <row r="41" spans="1:16" ht="15">
      <c r="A41" s="611"/>
      <c r="B41" s="677"/>
      <c r="C41" s="607"/>
      <c r="D41" s="608"/>
      <c r="E41" s="607"/>
      <c r="F41" s="608"/>
      <c r="G41" s="607"/>
      <c r="H41" s="608"/>
      <c r="I41" s="607"/>
      <c r="J41" s="608"/>
      <c r="K41" s="607"/>
      <c r="L41" s="608"/>
      <c r="M41" s="607"/>
      <c r="N41" s="608"/>
      <c r="O41" s="607"/>
      <c r="P41" s="687"/>
    </row>
    <row r="42" spans="1:16">
      <c r="A42" s="611"/>
      <c r="B42" s="672" t="s">
        <v>55</v>
      </c>
      <c r="C42" s="627">
        <f t="shared" ref="C42:N42" si="13">C36/C$40</f>
        <v>0.47470434824372104</v>
      </c>
      <c r="D42" s="635">
        <f t="shared" si="13"/>
        <v>0.48937636741589674</v>
      </c>
      <c r="E42" s="627">
        <f t="shared" si="13"/>
        <v>0.32934980357452465</v>
      </c>
      <c r="F42" s="635">
        <f t="shared" si="13"/>
        <v>0.2147090828729277</v>
      </c>
      <c r="G42" s="627">
        <f t="shared" si="13"/>
        <v>0.39652976914787347</v>
      </c>
      <c r="H42" s="635">
        <f t="shared" si="13"/>
        <v>0.40082701170299895</v>
      </c>
      <c r="I42" s="627">
        <f t="shared" si="13"/>
        <v>0.41481031081712311</v>
      </c>
      <c r="J42" s="635">
        <f t="shared" si="13"/>
        <v>0.39517264204987623</v>
      </c>
      <c r="K42" s="717"/>
      <c r="L42" s="635"/>
      <c r="M42" s="627">
        <f t="shared" si="13"/>
        <v>0.34705811963752214</v>
      </c>
      <c r="N42" s="635">
        <f t="shared" si="13"/>
        <v>0.35156124620585777</v>
      </c>
      <c r="O42" s="627">
        <f t="shared" ref="O42:P42" si="14">O36/O$24</f>
        <v>0.13131601565210999</v>
      </c>
      <c r="P42" s="688">
        <f t="shared" si="14"/>
        <v>0.13006127447913471</v>
      </c>
    </row>
    <row r="43" spans="1:16">
      <c r="A43" s="611"/>
      <c r="B43" s="673" t="s">
        <v>57</v>
      </c>
      <c r="C43" s="628">
        <f t="shared" ref="C43:N43" si="15">C37/C$40</f>
        <v>0.19641017331651855</v>
      </c>
      <c r="D43" s="636">
        <f t="shared" si="15"/>
        <v>0.19614030707228255</v>
      </c>
      <c r="E43" s="628">
        <f t="shared" si="15"/>
        <v>8.1696159023646991E-2</v>
      </c>
      <c r="F43" s="636">
        <f t="shared" si="15"/>
        <v>9.6972106516826306E-2</v>
      </c>
      <c r="G43" s="628">
        <f t="shared" si="15"/>
        <v>0.16548676627864825</v>
      </c>
      <c r="H43" s="636">
        <f t="shared" si="15"/>
        <v>0.18030496930190337</v>
      </c>
      <c r="I43" s="628">
        <f t="shared" si="15"/>
        <v>9.5128595931140716E-2</v>
      </c>
      <c r="J43" s="636">
        <f t="shared" si="15"/>
        <v>0.1033867828024863</v>
      </c>
      <c r="K43" s="718"/>
      <c r="L43" s="636"/>
      <c r="M43" s="628">
        <f t="shared" si="15"/>
        <v>0.15868386775738658</v>
      </c>
      <c r="N43" s="636">
        <f t="shared" si="15"/>
        <v>0.16013429504207471</v>
      </c>
      <c r="O43" s="628">
        <f t="shared" ref="O43:P43" si="16">O37/O$24</f>
        <v>4.959444074104552E-2</v>
      </c>
      <c r="P43" s="689">
        <f t="shared" si="16"/>
        <v>5.3872506777295881E-2</v>
      </c>
    </row>
    <row r="44" spans="1:16">
      <c r="A44" s="611"/>
      <c r="B44" s="673" t="s">
        <v>56</v>
      </c>
      <c r="C44" s="628">
        <f t="shared" ref="C44:N44" si="17">C38/C$40</f>
        <v>6.2669646159167119E-2</v>
      </c>
      <c r="D44" s="636">
        <f t="shared" si="17"/>
        <v>6.3361787490742782E-2</v>
      </c>
      <c r="E44" s="628">
        <f t="shared" si="17"/>
        <v>7.7691185231604631E-3</v>
      </c>
      <c r="F44" s="636">
        <f t="shared" si="17"/>
        <v>1.0078101923130234E-2</v>
      </c>
      <c r="G44" s="628">
        <f t="shared" si="17"/>
        <v>3.2993499365874618E-2</v>
      </c>
      <c r="H44" s="636">
        <f t="shared" si="17"/>
        <v>4.48532096244732E-2</v>
      </c>
      <c r="I44" s="628">
        <f t="shared" si="17"/>
        <v>2.6133713577504582E-2</v>
      </c>
      <c r="J44" s="636">
        <f t="shared" si="17"/>
        <v>3.2920705490043285E-2</v>
      </c>
      <c r="K44" s="718"/>
      <c r="L44" s="636"/>
      <c r="M44" s="628">
        <f t="shared" si="17"/>
        <v>0.10214471822962556</v>
      </c>
      <c r="N44" s="636">
        <f t="shared" si="17"/>
        <v>6.8216370886200417E-2</v>
      </c>
      <c r="O44" s="628">
        <f t="shared" ref="O44:P44" si="18">O38/O$24</f>
        <v>1.460601678742935E-2</v>
      </c>
      <c r="P44" s="689">
        <f t="shared" si="18"/>
        <v>1.5450075097592195E-2</v>
      </c>
    </row>
    <row r="45" spans="1:16">
      <c r="A45" s="611"/>
      <c r="B45" s="674" t="s">
        <v>58</v>
      </c>
      <c r="C45" s="629">
        <f t="shared" ref="C45:N45" si="19">C39/C$40</f>
        <v>0.26621368472008627</v>
      </c>
      <c r="D45" s="637">
        <f t="shared" si="19"/>
        <v>0.25114541435823501</v>
      </c>
      <c r="E45" s="629">
        <f t="shared" si="19"/>
        <v>0.58118491887866408</v>
      </c>
      <c r="F45" s="637">
        <f t="shared" si="19"/>
        <v>0.67824070868711583</v>
      </c>
      <c r="G45" s="629">
        <f t="shared" si="19"/>
        <v>0.40498996520760405</v>
      </c>
      <c r="H45" s="637">
        <f t="shared" si="19"/>
        <v>0.37401824891358193</v>
      </c>
      <c r="I45" s="629">
        <f t="shared" si="19"/>
        <v>0.46392737967422171</v>
      </c>
      <c r="J45" s="637">
        <f t="shared" si="19"/>
        <v>0.46852235989374375</v>
      </c>
      <c r="K45" s="719"/>
      <c r="L45" s="637"/>
      <c r="M45" s="629">
        <f t="shared" si="19"/>
        <v>0.39209919417595823</v>
      </c>
      <c r="N45" s="637">
        <f t="shared" si="19"/>
        <v>0.42011165249676458</v>
      </c>
      <c r="O45" s="629">
        <f t="shared" ref="O45:P45" si="20">O39/O$24</f>
        <v>0.13565422531903309</v>
      </c>
      <c r="P45" s="690">
        <f t="shared" si="20"/>
        <v>0.13796747513344407</v>
      </c>
    </row>
    <row r="46" spans="1:16" ht="15">
      <c r="A46" s="611"/>
      <c r="B46" s="675" t="s">
        <v>48</v>
      </c>
      <c r="C46" s="630">
        <f t="shared" ref="C46:N46" si="21">C40/C$40</f>
        <v>1</v>
      </c>
      <c r="D46" s="638">
        <f t="shared" si="21"/>
        <v>1</v>
      </c>
      <c r="E46" s="630">
        <f t="shared" si="21"/>
        <v>1</v>
      </c>
      <c r="F46" s="638">
        <f t="shared" si="21"/>
        <v>1</v>
      </c>
      <c r="G46" s="630">
        <f t="shared" si="21"/>
        <v>1</v>
      </c>
      <c r="H46" s="638">
        <f t="shared" si="21"/>
        <v>1</v>
      </c>
      <c r="I46" s="630">
        <f t="shared" si="21"/>
        <v>1</v>
      </c>
      <c r="J46" s="638">
        <f t="shared" si="21"/>
        <v>1</v>
      </c>
      <c r="K46" s="720"/>
      <c r="L46" s="638"/>
      <c r="M46" s="630">
        <f t="shared" si="21"/>
        <v>1</v>
      </c>
      <c r="N46" s="638">
        <f t="shared" si="21"/>
        <v>1</v>
      </c>
      <c r="O46" s="630">
        <f t="shared" ref="O46:P46" si="22">O40/O$24</f>
        <v>0.33117150651527782</v>
      </c>
      <c r="P46" s="691">
        <f t="shared" si="22"/>
        <v>0.33734809303301583</v>
      </c>
    </row>
    <row r="49" spans="12:16">
      <c r="L49"/>
      <c r="M49"/>
      <c r="N49"/>
      <c r="O49"/>
      <c r="P49"/>
    </row>
    <row r="50" spans="12:16">
      <c r="L50"/>
      <c r="M50"/>
      <c r="N50"/>
      <c r="O50"/>
      <c r="P50"/>
    </row>
    <row r="51" spans="12:16">
      <c r="L51"/>
      <c r="M51"/>
      <c r="N51"/>
      <c r="O51"/>
      <c r="P51"/>
    </row>
    <row r="52" spans="12:16">
      <c r="L52"/>
      <c r="M52"/>
      <c r="N52"/>
      <c r="O52"/>
      <c r="P52"/>
    </row>
    <row r="53" spans="12:16">
      <c r="L53"/>
      <c r="M53"/>
      <c r="N53"/>
      <c r="O53"/>
      <c r="P53"/>
    </row>
  </sheetData>
  <mergeCells count="15">
    <mergeCell ref="O17:P18"/>
    <mergeCell ref="G2:H3"/>
    <mergeCell ref="C2:F2"/>
    <mergeCell ref="C17:D17"/>
    <mergeCell ref="C18:D18"/>
    <mergeCell ref="E18:F18"/>
    <mergeCell ref="G18:H18"/>
    <mergeCell ref="E17:L17"/>
    <mergeCell ref="M17:N17"/>
    <mergeCell ref="M18:N18"/>
    <mergeCell ref="K18:L18"/>
    <mergeCell ref="I2:J3"/>
    <mergeCell ref="K2:L3"/>
    <mergeCell ref="M2:N3"/>
    <mergeCell ref="I18:J18"/>
  </mergeCells>
  <pageMargins left="0.7" right="0.7" top="0.75" bottom="0.75" header="0.3" footer="0.3"/>
  <pageSetup orientation="portrait" horizontalDpi="4294967293" r:id="rId1"/>
  <headerFooter>
    <oddHeader>&amp;C&amp;"Arial"&amp;8&amp;K000000INTERNAL&amp;1#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A321-228E-4A42-829D-25D32E59D91E}">
  <dimension ref="A1:AN49"/>
  <sheetViews>
    <sheetView showGridLines="0" zoomScaleNormal="100" workbookViewId="0">
      <pane xSplit="1" ySplit="5" topLeftCell="B6" activePane="bottomRight" state="frozen"/>
      <selection pane="topRight" activeCell="B1" sqref="B1"/>
      <selection pane="bottomLeft" activeCell="A6" sqref="A6"/>
      <selection pane="bottomRight"/>
    </sheetView>
  </sheetViews>
  <sheetFormatPr baseColWidth="10" defaultColWidth="23.28515625" defaultRowHeight="15"/>
  <cols>
    <col min="1" max="1" width="56.42578125" style="241" customWidth="1"/>
    <col min="2" max="4" width="20.7109375" style="241" customWidth="1"/>
    <col min="5" max="5" width="21" style="241" customWidth="1"/>
    <col min="6" max="6" width="22.85546875" style="241" customWidth="1"/>
    <col min="7" max="7" width="21" style="241" customWidth="1"/>
    <col min="8" max="8" width="21.5703125" style="241" customWidth="1"/>
    <col min="9" max="9" width="19.42578125" style="241" customWidth="1"/>
    <col min="10" max="10" width="20.7109375" style="241" customWidth="1"/>
    <col min="11" max="11" width="21" style="241" customWidth="1"/>
    <col min="12" max="13" width="19.28515625" style="241" customWidth="1"/>
    <col min="14" max="14" width="22.42578125" style="241" customWidth="1"/>
    <col min="15" max="15" width="22.140625" style="241" customWidth="1"/>
    <col min="16" max="16" width="21.5703125" style="241" customWidth="1"/>
    <col min="17" max="17" width="21.42578125" style="241" customWidth="1"/>
    <col min="18" max="18" width="19.7109375" style="241" customWidth="1"/>
    <col min="19" max="19" width="19.28515625" style="241" customWidth="1"/>
    <col min="20" max="20" width="20.28515625" style="241" customWidth="1"/>
    <col min="21" max="21" width="20" style="241" customWidth="1"/>
    <col min="22" max="22" width="21.28515625" style="241" customWidth="1"/>
    <col min="23" max="23" width="19.7109375" style="241" customWidth="1"/>
    <col min="24" max="24" width="22.7109375" style="241" customWidth="1"/>
    <col min="25" max="25" width="20.42578125" style="241" customWidth="1"/>
    <col min="26" max="26" width="19.7109375" style="241" customWidth="1"/>
    <col min="27" max="27" width="19.28515625" style="241" customWidth="1"/>
    <col min="28" max="28" width="19.7109375" style="241" customWidth="1"/>
    <col min="29" max="29" width="21.42578125" style="241" customWidth="1"/>
    <col min="30" max="30" width="19.7109375" style="241" customWidth="1"/>
    <col min="31" max="31" width="19.28515625" style="241" customWidth="1"/>
    <col min="32" max="32" width="19.7109375" style="241" customWidth="1"/>
    <col min="33" max="33" width="19.28515625" style="241" customWidth="1"/>
    <col min="34" max="34" width="19.7109375" style="241" bestFit="1" customWidth="1"/>
    <col min="35" max="35" width="19.28515625" style="241" bestFit="1" customWidth="1"/>
    <col min="36" max="36" width="22.28515625" style="241" bestFit="1" customWidth="1"/>
    <col min="37" max="37" width="11.5703125" style="241" customWidth="1"/>
    <col min="38" max="38" width="9.7109375" style="241" customWidth="1"/>
    <col min="39" max="16384" width="23.28515625" style="241"/>
  </cols>
  <sheetData>
    <row r="1" spans="1:40">
      <c r="A1" s="240"/>
      <c r="B1" s="240"/>
      <c r="C1" s="240"/>
      <c r="D1" s="240"/>
      <c r="E1" s="240"/>
      <c r="F1" s="240"/>
      <c r="G1" s="240"/>
      <c r="H1" s="240"/>
      <c r="I1" s="240"/>
      <c r="J1" s="240"/>
      <c r="K1" s="240"/>
      <c r="N1" s="240"/>
      <c r="O1" s="240"/>
      <c r="P1" s="240"/>
      <c r="Q1" s="240"/>
      <c r="T1" s="240"/>
      <c r="U1" s="240"/>
      <c r="V1" s="240"/>
      <c r="W1" s="240"/>
      <c r="X1" s="240"/>
      <c r="Y1" s="240"/>
    </row>
    <row r="2" spans="1:40">
      <c r="A2" s="520"/>
      <c r="B2" s="520"/>
      <c r="C2" s="520"/>
      <c r="D2" s="520"/>
      <c r="E2" s="520"/>
      <c r="F2" s="520"/>
      <c r="G2" s="520"/>
      <c r="H2" s="520"/>
      <c r="I2" s="520"/>
      <c r="J2" s="521"/>
      <c r="K2" s="520"/>
      <c r="L2" s="520"/>
      <c r="M2" s="520"/>
      <c r="N2" s="520"/>
      <c r="O2" s="520"/>
      <c r="P2" s="520"/>
      <c r="Q2" s="520"/>
      <c r="R2" s="520"/>
      <c r="S2" s="520"/>
      <c r="T2" s="520"/>
      <c r="U2" s="520"/>
      <c r="V2" s="520"/>
      <c r="W2" s="520"/>
      <c r="X2" s="520"/>
      <c r="Y2" s="520"/>
      <c r="Z2" s="520"/>
      <c r="AA2" s="708"/>
      <c r="AB2" s="520"/>
      <c r="AC2" s="520"/>
      <c r="AD2" s="522"/>
      <c r="AE2" s="520"/>
      <c r="AF2" s="520"/>
      <c r="AG2" s="520"/>
      <c r="AH2" s="520"/>
      <c r="AI2" s="520"/>
    </row>
    <row r="3" spans="1:40" s="243" customFormat="1" ht="14.25" customHeight="1">
      <c r="A3" s="918" t="s">
        <v>16</v>
      </c>
      <c r="B3" s="913" t="s">
        <v>267</v>
      </c>
      <c r="C3" s="913"/>
      <c r="D3" s="913" t="s">
        <v>217</v>
      </c>
      <c r="E3" s="913"/>
      <c r="F3" s="913" t="s">
        <v>268</v>
      </c>
      <c r="G3" s="913"/>
      <c r="H3" s="913" t="s">
        <v>269</v>
      </c>
      <c r="I3" s="913"/>
      <c r="J3" s="913" t="s">
        <v>247</v>
      </c>
      <c r="K3" s="913"/>
      <c r="L3" s="913" t="s">
        <v>270</v>
      </c>
      <c r="M3" s="913"/>
      <c r="N3" s="913" t="s">
        <v>271</v>
      </c>
      <c r="O3" s="913"/>
      <c r="P3" s="913" t="s">
        <v>272</v>
      </c>
      <c r="Q3" s="913"/>
      <c r="R3" s="913" t="s">
        <v>253</v>
      </c>
      <c r="S3" s="913"/>
      <c r="T3" s="913" t="s">
        <v>273</v>
      </c>
      <c r="U3" s="913"/>
      <c r="V3" s="913" t="s">
        <v>274</v>
      </c>
      <c r="W3" s="913"/>
      <c r="X3" s="913" t="s">
        <v>275</v>
      </c>
      <c r="Y3" s="913"/>
      <c r="Z3" s="914" t="s">
        <v>5</v>
      </c>
      <c r="AA3" s="914"/>
      <c r="AB3" s="914" t="s">
        <v>6</v>
      </c>
      <c r="AC3" s="914"/>
      <c r="AD3" s="914" t="s">
        <v>7</v>
      </c>
      <c r="AE3" s="914"/>
      <c r="AF3" s="914" t="s">
        <v>45</v>
      </c>
      <c r="AG3" s="915"/>
      <c r="AH3" s="916" t="s">
        <v>276</v>
      </c>
      <c r="AI3" s="917"/>
      <c r="AJ3" s="241"/>
      <c r="AK3" s="241"/>
      <c r="AL3" s="241"/>
      <c r="AM3" s="241"/>
      <c r="AN3" s="241"/>
    </row>
    <row r="4" spans="1:40" s="730" customFormat="1" ht="46.5" customHeight="1">
      <c r="A4" s="919"/>
      <c r="B4" s="727" t="s">
        <v>488</v>
      </c>
      <c r="C4" s="728" t="s">
        <v>489</v>
      </c>
      <c r="D4" s="727" t="s">
        <v>488</v>
      </c>
      <c r="E4" s="728" t="s">
        <v>489</v>
      </c>
      <c r="F4" s="727" t="s">
        <v>488</v>
      </c>
      <c r="G4" s="728" t="s">
        <v>489</v>
      </c>
      <c r="H4" s="727" t="s">
        <v>488</v>
      </c>
      <c r="I4" s="728" t="s">
        <v>489</v>
      </c>
      <c r="J4" s="727" t="s">
        <v>488</v>
      </c>
      <c r="K4" s="728" t="s">
        <v>489</v>
      </c>
      <c r="L4" s="727" t="s">
        <v>488</v>
      </c>
      <c r="M4" s="728" t="s">
        <v>489</v>
      </c>
      <c r="N4" s="727" t="s">
        <v>488</v>
      </c>
      <c r="O4" s="728" t="s">
        <v>489</v>
      </c>
      <c r="P4" s="727" t="s">
        <v>488</v>
      </c>
      <c r="Q4" s="728" t="s">
        <v>489</v>
      </c>
      <c r="R4" s="727" t="s">
        <v>488</v>
      </c>
      <c r="S4" s="728" t="s">
        <v>489</v>
      </c>
      <c r="T4" s="727" t="s">
        <v>488</v>
      </c>
      <c r="U4" s="728" t="s">
        <v>489</v>
      </c>
      <c r="V4" s="727" t="s">
        <v>488</v>
      </c>
      <c r="W4" s="728" t="s">
        <v>489</v>
      </c>
      <c r="X4" s="727" t="s">
        <v>488</v>
      </c>
      <c r="Y4" s="728" t="s">
        <v>489</v>
      </c>
      <c r="Z4" s="727" t="str">
        <f>$X$4</f>
        <v xml:space="preserve"> September 2024</v>
      </c>
      <c r="AA4" s="728" t="str">
        <f>$Y$4</f>
        <v xml:space="preserve"> September 2023</v>
      </c>
      <c r="AB4" s="727" t="str">
        <f>$X$4</f>
        <v xml:space="preserve"> September 2024</v>
      </c>
      <c r="AC4" s="728" t="str">
        <f>$Y$4</f>
        <v xml:space="preserve"> September 2023</v>
      </c>
      <c r="AD4" s="727" t="str">
        <f>$X$4</f>
        <v xml:space="preserve"> September 2024</v>
      </c>
      <c r="AE4" s="728" t="str">
        <f>$Y$4</f>
        <v xml:space="preserve"> September 2023</v>
      </c>
      <c r="AF4" s="727" t="str">
        <f>$X$4</f>
        <v xml:space="preserve"> September 2024</v>
      </c>
      <c r="AG4" s="728" t="str">
        <f>$Y$4</f>
        <v xml:space="preserve"> September 2023</v>
      </c>
      <c r="AH4" s="727" t="str">
        <f>$X$4</f>
        <v xml:space="preserve"> September 2024</v>
      </c>
      <c r="AI4" s="727" t="str">
        <f>$Y$4</f>
        <v xml:space="preserve"> September 2023</v>
      </c>
      <c r="AJ4" s="729"/>
      <c r="AK4" s="729"/>
      <c r="AL4" s="729"/>
      <c r="AM4" s="729"/>
      <c r="AN4" s="729"/>
    </row>
    <row r="5" spans="1:40" s="244" customFormat="1" ht="15.75">
      <c r="A5" s="525" t="s">
        <v>277</v>
      </c>
      <c r="B5" s="526"/>
      <c r="C5" s="526"/>
      <c r="D5" s="526"/>
      <c r="E5" s="526"/>
      <c r="F5" s="526"/>
      <c r="G5" s="526"/>
      <c r="H5" s="526"/>
      <c r="I5" s="526"/>
      <c r="J5" s="526"/>
      <c r="K5" s="526"/>
      <c r="L5" s="526"/>
      <c r="M5" s="526"/>
      <c r="N5" s="526"/>
      <c r="O5" s="526"/>
      <c r="P5" s="526"/>
      <c r="Q5" s="526"/>
      <c r="R5" s="526"/>
      <c r="S5" s="526"/>
      <c r="T5" s="526"/>
      <c r="U5" s="526"/>
      <c r="V5" s="526"/>
      <c r="W5" s="526"/>
      <c r="X5" s="526"/>
      <c r="Y5" s="526"/>
      <c r="Z5" s="526"/>
      <c r="AA5" s="525"/>
      <c r="AB5" s="526"/>
      <c r="AC5" s="525"/>
      <c r="AD5" s="526"/>
      <c r="AE5" s="525"/>
      <c r="AF5" s="526"/>
      <c r="AG5" s="525"/>
      <c r="AH5" s="527"/>
      <c r="AI5" s="542"/>
      <c r="AJ5" s="241"/>
      <c r="AK5" s="241"/>
      <c r="AL5" s="241"/>
      <c r="AM5" s="241"/>
      <c r="AN5" s="241"/>
    </row>
    <row r="6" spans="1:40" s="242" customFormat="1" ht="15.75">
      <c r="A6" s="528" t="s">
        <v>278</v>
      </c>
      <c r="B6" s="529">
        <v>2.5174499999999997</v>
      </c>
      <c r="C6" s="530">
        <v>1.9314257399999999</v>
      </c>
      <c r="D6" s="529">
        <v>1.99040874632802</v>
      </c>
      <c r="E6" s="530">
        <v>1.10622322426259</v>
      </c>
      <c r="F6" s="529">
        <v>1.2581423407952099</v>
      </c>
      <c r="G6" s="530">
        <v>1.18100524240823</v>
      </c>
      <c r="H6" s="529">
        <v>0</v>
      </c>
      <c r="I6" s="530">
        <v>0</v>
      </c>
      <c r="J6" s="529">
        <v>12.282933999999997</v>
      </c>
      <c r="K6" s="530">
        <v>10.969320000000002</v>
      </c>
      <c r="L6" s="529">
        <v>0</v>
      </c>
      <c r="M6" s="531">
        <v>0</v>
      </c>
      <c r="N6" s="529">
        <v>10.53857600764</v>
      </c>
      <c r="O6" s="530">
        <v>12.759599130660002</v>
      </c>
      <c r="P6" s="529">
        <v>0.82035009729999997</v>
      </c>
      <c r="Q6" s="530">
        <v>0.18215923491000002</v>
      </c>
      <c r="R6" s="529">
        <v>0.28755000000000003</v>
      </c>
      <c r="S6" s="530">
        <v>0.54298000000000002</v>
      </c>
      <c r="T6" s="529">
        <v>1.3600433847</v>
      </c>
      <c r="U6" s="530">
        <v>1.1296950011648601</v>
      </c>
      <c r="V6" s="529">
        <v>0.19486665779882012</v>
      </c>
      <c r="W6" s="530">
        <v>0.143217432495471</v>
      </c>
      <c r="X6" s="529">
        <v>0.32544444732980049</v>
      </c>
      <c r="Y6" s="530">
        <v>0.35835765265435759</v>
      </c>
      <c r="Z6" s="529">
        <f t="shared" ref="Z6:AA10" si="0">B6</f>
        <v>2.5174499999999997</v>
      </c>
      <c r="AA6" s="530">
        <f t="shared" si="0"/>
        <v>1.9314257399999999</v>
      </c>
      <c r="AB6" s="529">
        <f t="shared" ref="AB6:AC9" si="1">D6+F6+H6+J6+L6</f>
        <v>15.531485087123228</v>
      </c>
      <c r="AC6" s="530">
        <f t="shared" si="1"/>
        <v>13.256548466670822</v>
      </c>
      <c r="AD6" s="529">
        <f t="shared" ref="AD6:AE10" si="2">N6+P6</f>
        <v>11.35892610494</v>
      </c>
      <c r="AE6" s="530">
        <f t="shared" si="2"/>
        <v>12.941758365570001</v>
      </c>
      <c r="AF6" s="529">
        <f t="shared" ref="AF6:AG10" si="3">T6+V6+X6</f>
        <v>1.8803544898286204</v>
      </c>
      <c r="AG6" s="563">
        <f t="shared" si="3"/>
        <v>1.6312700863146885</v>
      </c>
      <c r="AH6" s="557">
        <f>Z6+AB6+AD6+AF6</f>
        <v>31.288215681891845</v>
      </c>
      <c r="AI6" s="570">
        <f t="shared" ref="AI6:AI22" si="4">AA6+AC6+AE6+AG6</f>
        <v>29.761002658555512</v>
      </c>
      <c r="AJ6" s="241"/>
      <c r="AK6" s="241"/>
      <c r="AL6" s="241"/>
      <c r="AM6" s="241"/>
      <c r="AN6" s="241"/>
    </row>
    <row r="7" spans="1:40">
      <c r="A7" s="245" t="s">
        <v>279</v>
      </c>
      <c r="B7" s="519">
        <v>2.5174499999999997</v>
      </c>
      <c r="C7" s="246">
        <v>1.9314257399999999</v>
      </c>
      <c r="D7" s="519">
        <v>1.9904087463280202</v>
      </c>
      <c r="E7" s="246">
        <v>1.1062232242625936</v>
      </c>
      <c r="F7" s="519">
        <v>1.2581423407952097</v>
      </c>
      <c r="G7" s="246">
        <v>1.1810052424082274</v>
      </c>
      <c r="H7" s="519">
        <v>0</v>
      </c>
      <c r="I7" s="246">
        <v>0</v>
      </c>
      <c r="J7" s="519">
        <v>0.64171458100481638</v>
      </c>
      <c r="K7" s="246">
        <v>0.86149904123063592</v>
      </c>
      <c r="L7" s="519">
        <v>0</v>
      </c>
      <c r="M7" s="269">
        <v>0</v>
      </c>
      <c r="N7" s="519">
        <v>9.8044986264800009</v>
      </c>
      <c r="O7" s="246">
        <v>12.29482154009</v>
      </c>
      <c r="P7" s="519">
        <v>0</v>
      </c>
      <c r="Q7" s="246">
        <v>0</v>
      </c>
      <c r="R7" s="519">
        <v>0</v>
      </c>
      <c r="S7" s="246">
        <v>0</v>
      </c>
      <c r="T7" s="519">
        <v>1.192106898</v>
      </c>
      <c r="U7" s="246">
        <v>1.0071030505648584</v>
      </c>
      <c r="V7" s="519">
        <v>0.19486665779881981</v>
      </c>
      <c r="W7" s="246">
        <v>0.14321743249547111</v>
      </c>
      <c r="X7" s="519">
        <v>0.3254444473298006</v>
      </c>
      <c r="Y7" s="246">
        <v>0.35835765265435804</v>
      </c>
      <c r="Z7" s="519">
        <f t="shared" si="0"/>
        <v>2.5174499999999997</v>
      </c>
      <c r="AA7" s="246">
        <f t="shared" si="0"/>
        <v>1.9314257399999999</v>
      </c>
      <c r="AB7" s="519">
        <f t="shared" si="1"/>
        <v>3.8902656681280465</v>
      </c>
      <c r="AC7" s="246">
        <f t="shared" si="1"/>
        <v>3.1487275079014569</v>
      </c>
      <c r="AD7" s="519">
        <f t="shared" si="2"/>
        <v>9.8044986264800009</v>
      </c>
      <c r="AE7" s="246">
        <f t="shared" si="2"/>
        <v>12.29482154009</v>
      </c>
      <c r="AF7" s="519">
        <f t="shared" si="3"/>
        <v>1.7124180031286205</v>
      </c>
      <c r="AG7" s="564">
        <f t="shared" si="3"/>
        <v>1.5086781357146877</v>
      </c>
      <c r="AH7" s="560">
        <f>Z7+AB7+AD7+AF7</f>
        <v>17.924632297736665</v>
      </c>
      <c r="AI7" s="571">
        <f t="shared" si="4"/>
        <v>18.883652923706144</v>
      </c>
    </row>
    <row r="8" spans="1:40">
      <c r="A8" s="245" t="s">
        <v>280</v>
      </c>
      <c r="B8" s="519">
        <v>0</v>
      </c>
      <c r="C8" s="246">
        <v>0</v>
      </c>
      <c r="D8" s="519">
        <v>0</v>
      </c>
      <c r="E8" s="246">
        <v>0</v>
      </c>
      <c r="F8" s="519">
        <v>0</v>
      </c>
      <c r="G8" s="246">
        <v>0</v>
      </c>
      <c r="H8" s="519">
        <v>0</v>
      </c>
      <c r="I8" s="246">
        <v>0</v>
      </c>
      <c r="J8" s="519">
        <v>0</v>
      </c>
      <c r="K8" s="246">
        <v>0</v>
      </c>
      <c r="L8" s="519">
        <v>0</v>
      </c>
      <c r="M8" s="269">
        <v>0</v>
      </c>
      <c r="N8" s="519">
        <v>0.73407738115999999</v>
      </c>
      <c r="O8" s="246">
        <v>0.46477759056999995</v>
      </c>
      <c r="P8" s="519">
        <v>0</v>
      </c>
      <c r="Q8" s="246">
        <v>0</v>
      </c>
      <c r="R8" s="519">
        <v>0.28754768641971079</v>
      </c>
      <c r="S8" s="246">
        <v>0.54298125604107983</v>
      </c>
      <c r="T8" s="519">
        <v>0</v>
      </c>
      <c r="U8" s="246">
        <v>0</v>
      </c>
      <c r="V8" s="550">
        <v>0</v>
      </c>
      <c r="W8" s="268">
        <v>0</v>
      </c>
      <c r="X8" s="519">
        <v>0</v>
      </c>
      <c r="Y8" s="246">
        <v>0</v>
      </c>
      <c r="Z8" s="519">
        <f t="shared" si="0"/>
        <v>0</v>
      </c>
      <c r="AA8" s="246">
        <f t="shared" si="0"/>
        <v>0</v>
      </c>
      <c r="AB8" s="519">
        <f t="shared" si="1"/>
        <v>0</v>
      </c>
      <c r="AC8" s="246">
        <f t="shared" si="1"/>
        <v>0</v>
      </c>
      <c r="AD8" s="519">
        <f t="shared" si="2"/>
        <v>0.73407738115999999</v>
      </c>
      <c r="AE8" s="246">
        <f t="shared" si="2"/>
        <v>0.46477759056999995</v>
      </c>
      <c r="AF8" s="519">
        <f t="shared" si="3"/>
        <v>0</v>
      </c>
      <c r="AG8" s="564">
        <f t="shared" si="3"/>
        <v>0</v>
      </c>
      <c r="AH8" s="561">
        <f>Z8+AB8+AD8+AF8</f>
        <v>0.73407738115999999</v>
      </c>
      <c r="AI8" s="572">
        <f t="shared" si="4"/>
        <v>0.46477759056999995</v>
      </c>
    </row>
    <row r="9" spans="1:40">
      <c r="A9" s="245" t="s">
        <v>281</v>
      </c>
      <c r="B9" s="519">
        <v>0</v>
      </c>
      <c r="C9" s="246">
        <v>0</v>
      </c>
      <c r="D9" s="519">
        <v>0</v>
      </c>
      <c r="E9" s="246">
        <v>0</v>
      </c>
      <c r="F9" s="519">
        <v>0</v>
      </c>
      <c r="G9" s="246">
        <v>0</v>
      </c>
      <c r="H9" s="519">
        <v>0</v>
      </c>
      <c r="I9" s="246">
        <v>0</v>
      </c>
      <c r="J9" s="519">
        <v>10.156456626880903</v>
      </c>
      <c r="K9" s="246">
        <v>8.4937632147629483</v>
      </c>
      <c r="L9" s="519">
        <v>0</v>
      </c>
      <c r="M9" s="269">
        <v>0</v>
      </c>
      <c r="N9" s="519">
        <v>0</v>
      </c>
      <c r="O9" s="246">
        <v>0</v>
      </c>
      <c r="P9" s="519">
        <v>0.82035009729999997</v>
      </c>
      <c r="Q9" s="246">
        <v>0.18215923491000002</v>
      </c>
      <c r="R9" s="519">
        <v>0</v>
      </c>
      <c r="S9" s="246">
        <v>0</v>
      </c>
      <c r="T9" s="519">
        <v>0</v>
      </c>
      <c r="U9" s="246">
        <v>0</v>
      </c>
      <c r="V9" s="550">
        <v>0</v>
      </c>
      <c r="W9" s="268">
        <v>0</v>
      </c>
      <c r="X9" s="519">
        <v>0</v>
      </c>
      <c r="Y9" s="246">
        <v>0</v>
      </c>
      <c r="Z9" s="519">
        <f t="shared" si="0"/>
        <v>0</v>
      </c>
      <c r="AA9" s="246">
        <f t="shared" si="0"/>
        <v>0</v>
      </c>
      <c r="AB9" s="519">
        <f t="shared" si="1"/>
        <v>10.156456626880903</v>
      </c>
      <c r="AC9" s="246">
        <f t="shared" si="1"/>
        <v>8.4937632147629483</v>
      </c>
      <c r="AD9" s="519">
        <f t="shared" si="2"/>
        <v>0.82035009729999997</v>
      </c>
      <c r="AE9" s="246">
        <f t="shared" si="2"/>
        <v>0.18215923491000002</v>
      </c>
      <c r="AF9" s="519">
        <f t="shared" si="3"/>
        <v>0</v>
      </c>
      <c r="AG9" s="564">
        <f t="shared" si="3"/>
        <v>0</v>
      </c>
      <c r="AH9" s="561">
        <f>Z9+AB9+AD9+AF9</f>
        <v>10.976806724180904</v>
      </c>
      <c r="AI9" s="572">
        <f t="shared" si="4"/>
        <v>8.6759224496729477</v>
      </c>
    </row>
    <row r="10" spans="1:40">
      <c r="A10" s="532" t="s">
        <v>282</v>
      </c>
      <c r="B10" s="533">
        <v>0</v>
      </c>
      <c r="C10" s="534">
        <v>0</v>
      </c>
      <c r="D10" s="533">
        <v>0</v>
      </c>
      <c r="E10" s="534">
        <v>0</v>
      </c>
      <c r="F10" s="533">
        <v>0</v>
      </c>
      <c r="G10" s="534">
        <v>0</v>
      </c>
      <c r="H10" s="533">
        <v>0</v>
      </c>
      <c r="I10" s="534">
        <v>0</v>
      </c>
      <c r="J10" s="533">
        <v>1.4847615949401551</v>
      </c>
      <c r="K10" s="534">
        <v>1.6140582224072875</v>
      </c>
      <c r="L10" s="533">
        <v>0</v>
      </c>
      <c r="M10" s="535">
        <v>0</v>
      </c>
      <c r="N10" s="533">
        <v>0</v>
      </c>
      <c r="O10" s="534">
        <v>0</v>
      </c>
      <c r="P10" s="533">
        <v>0</v>
      </c>
      <c r="Q10" s="534">
        <v>0</v>
      </c>
      <c r="R10" s="533">
        <v>0</v>
      </c>
      <c r="S10" s="534">
        <v>0</v>
      </c>
      <c r="T10" s="533">
        <v>0.1679364867</v>
      </c>
      <c r="U10" s="534">
        <v>0.1225919505999999</v>
      </c>
      <c r="V10" s="551">
        <v>0</v>
      </c>
      <c r="W10" s="536">
        <v>0</v>
      </c>
      <c r="X10" s="533">
        <v>0</v>
      </c>
      <c r="Y10" s="534">
        <v>0</v>
      </c>
      <c r="Z10" s="533">
        <f t="shared" si="0"/>
        <v>0</v>
      </c>
      <c r="AA10" s="534">
        <f t="shared" si="0"/>
        <v>0</v>
      </c>
      <c r="AB10" s="533">
        <f>D10+F10+H10+J10+L10</f>
        <v>1.4847615949401551</v>
      </c>
      <c r="AC10" s="534">
        <f>E10+G10+I10+K10+D10</f>
        <v>1.6140582224072875</v>
      </c>
      <c r="AD10" s="533">
        <f t="shared" si="2"/>
        <v>0</v>
      </c>
      <c r="AE10" s="534">
        <f t="shared" si="2"/>
        <v>0</v>
      </c>
      <c r="AF10" s="533">
        <f t="shared" si="3"/>
        <v>0.1679364867</v>
      </c>
      <c r="AG10" s="565">
        <f t="shared" si="3"/>
        <v>0.1225919505999999</v>
      </c>
      <c r="AH10" s="558">
        <f>Z10+AB10+AD10+AF10</f>
        <v>1.6526980816401551</v>
      </c>
      <c r="AI10" s="573">
        <f t="shared" si="4"/>
        <v>1.7366501730072874</v>
      </c>
    </row>
    <row r="11" spans="1:40" s="242" customFormat="1" ht="15.75">
      <c r="A11" s="537" t="s">
        <v>283</v>
      </c>
      <c r="B11" s="538">
        <f t="shared" ref="B11" si="5">SUM(B13:B15)</f>
        <v>1.39E-3</v>
      </c>
      <c r="C11" s="539">
        <f t="shared" ref="C11" si="6">SUM(C13:C15)</f>
        <v>1.3306832500000001E-3</v>
      </c>
      <c r="D11" s="538">
        <f>SUM(D13:D15)</f>
        <v>1.644986038401</v>
      </c>
      <c r="E11" s="539">
        <f>SUM(E13:E15)</f>
        <v>2.53211328384416</v>
      </c>
      <c r="F11" s="538">
        <f t="shared" ref="F11:AH11" si="7">SUM(F13:F15)</f>
        <v>0.14486170852899999</v>
      </c>
      <c r="G11" s="539">
        <f t="shared" ref="G11" si="8">SUM(G13:G15)</f>
        <v>0.10197121455000001</v>
      </c>
      <c r="H11" s="538">
        <f t="shared" si="7"/>
        <v>22.167410133358299</v>
      </c>
      <c r="I11" s="539">
        <f t="shared" ref="I11" si="9">SUM(I13:I15)</f>
        <v>19.325968029000002</v>
      </c>
      <c r="J11" s="538">
        <f t="shared" si="7"/>
        <v>7.0362859999999987</v>
      </c>
      <c r="K11" s="539">
        <f t="shared" ref="K11" si="10">SUM(K13:K15)</f>
        <v>4.0646459999999998</v>
      </c>
      <c r="L11" s="538">
        <f t="shared" si="7"/>
        <v>0</v>
      </c>
      <c r="M11" s="539">
        <f>SUM(D13:D15)</f>
        <v>1.644986038401</v>
      </c>
      <c r="N11" s="538">
        <f t="shared" si="7"/>
        <v>3.3311867963960005</v>
      </c>
      <c r="O11" s="539">
        <f t="shared" ref="O11" si="11">SUM(O13:O15)</f>
        <v>1.9242329902551942</v>
      </c>
      <c r="P11" s="538">
        <f t="shared" si="7"/>
        <v>1.5369892488000001</v>
      </c>
      <c r="Q11" s="539">
        <f t="shared" ref="Q11" si="12">SUM(Q13:Q15)</f>
        <v>1.8105400858138057</v>
      </c>
      <c r="R11" s="538">
        <f>SUM(R13:R15)</f>
        <v>4.6538992017598389E-2</v>
      </c>
      <c r="S11" s="539">
        <f t="shared" ref="S11" si="13">SUM(S13:S15)</f>
        <v>0</v>
      </c>
      <c r="T11" s="538">
        <f t="shared" si="7"/>
        <v>0.54093229895377004</v>
      </c>
      <c r="U11" s="539">
        <f t="shared" ref="U11:V11" si="14">SUM(U13:U15)</f>
        <v>0.67466776227019731</v>
      </c>
      <c r="V11" s="538">
        <f t="shared" si="14"/>
        <v>0</v>
      </c>
      <c r="W11" s="539">
        <f t="shared" ref="W11:Y11" si="15">SUM(W13:W15)</f>
        <v>0</v>
      </c>
      <c r="X11" s="538">
        <f t="shared" si="15"/>
        <v>0.37893010478651501</v>
      </c>
      <c r="Y11" s="539">
        <f t="shared" si="15"/>
        <v>0.40645463885475219</v>
      </c>
      <c r="Z11" s="538">
        <f t="shared" ref="Z11:AB11" si="16">SUM(Z13:Z15)</f>
        <v>1.39E-3</v>
      </c>
      <c r="AA11" s="539">
        <f t="shared" si="16"/>
        <v>1.3306832500000001E-3</v>
      </c>
      <c r="AB11" s="538">
        <f t="shared" si="16"/>
        <v>30.993543880288296</v>
      </c>
      <c r="AC11" s="539">
        <f t="shared" si="7"/>
        <v>27.669684565795162</v>
      </c>
      <c r="AD11" s="538">
        <f t="shared" si="7"/>
        <v>4.8681760451959999</v>
      </c>
      <c r="AE11" s="539">
        <f t="shared" si="7"/>
        <v>3.7347730760689997</v>
      </c>
      <c r="AF11" s="538">
        <f t="shared" si="7"/>
        <v>0.91986240374028505</v>
      </c>
      <c r="AG11" s="566">
        <f>SUM(Z13:Z15)</f>
        <v>1.39E-3</v>
      </c>
      <c r="AH11" s="553">
        <f t="shared" si="7"/>
        <v>36.782972329224577</v>
      </c>
      <c r="AI11" s="574">
        <f t="shared" si="4"/>
        <v>31.407178325114163</v>
      </c>
      <c r="AJ11" s="241"/>
      <c r="AK11" s="241"/>
      <c r="AL11" s="241"/>
      <c r="AM11" s="241"/>
      <c r="AN11" s="241"/>
    </row>
    <row r="12" spans="1:40" s="242" customFormat="1" ht="15.75">
      <c r="A12" s="540" t="s">
        <v>284</v>
      </c>
      <c r="B12" s="529">
        <f t="shared" ref="B12" si="17">SUM(B14:B15)</f>
        <v>1.39E-3</v>
      </c>
      <c r="C12" s="530">
        <f t="shared" ref="C12" si="18">SUM(C14:C15)</f>
        <v>1.3306832500000001E-3</v>
      </c>
      <c r="D12" s="529">
        <f t="shared" ref="D12:AH12" si="19">SUM(D14:D15)</f>
        <v>1.644986038401</v>
      </c>
      <c r="E12" s="530">
        <f t="shared" ref="E12" si="20">SUM(E14:E15)</f>
        <v>2.53211328384416</v>
      </c>
      <c r="F12" s="529">
        <f t="shared" si="19"/>
        <v>0.14486170852899999</v>
      </c>
      <c r="G12" s="530">
        <f t="shared" ref="G12" si="21">SUM(G14:G15)</f>
        <v>0.10197121455000001</v>
      </c>
      <c r="H12" s="529">
        <f t="shared" si="19"/>
        <v>6.194767133362693</v>
      </c>
      <c r="I12" s="530">
        <f t="shared" ref="I12" si="22">SUM(I14:I15)</f>
        <v>6.8506369530000022</v>
      </c>
      <c r="J12" s="529">
        <f t="shared" si="19"/>
        <v>5.4159250000024244</v>
      </c>
      <c r="K12" s="530">
        <f t="shared" ref="K12" si="23">SUM(K14:K15)</f>
        <v>3.0056338299999998</v>
      </c>
      <c r="L12" s="529">
        <f t="shared" si="19"/>
        <v>0</v>
      </c>
      <c r="M12" s="530">
        <f>SUM(D14:D15)</f>
        <v>1.644986038401</v>
      </c>
      <c r="N12" s="529">
        <f t="shared" si="19"/>
        <v>3.3311867963960005</v>
      </c>
      <c r="O12" s="530">
        <f t="shared" ref="O12" si="24">SUM(O14:O15)</f>
        <v>1.9242329902551942</v>
      </c>
      <c r="P12" s="529">
        <f t="shared" si="19"/>
        <v>1.5369892488000001</v>
      </c>
      <c r="Q12" s="530">
        <f t="shared" ref="Q12" si="25">SUM(Q14:Q15)</f>
        <v>1.8105400858138057</v>
      </c>
      <c r="R12" s="529">
        <f>SUM(R14:R15)</f>
        <v>4.6538992017598389E-2</v>
      </c>
      <c r="S12" s="530">
        <f t="shared" ref="S12" si="26">SUM(S14:S15)</f>
        <v>0</v>
      </c>
      <c r="T12" s="529">
        <f t="shared" si="19"/>
        <v>0.46154820211312692</v>
      </c>
      <c r="U12" s="530">
        <f t="shared" ref="U12:V12" si="27">SUM(U14:U15)</f>
        <v>0.61353592327301887</v>
      </c>
      <c r="V12" s="529">
        <f t="shared" si="27"/>
        <v>0</v>
      </c>
      <c r="W12" s="530">
        <f t="shared" ref="W12:Y12" si="28">SUM(W14:W15)</f>
        <v>0</v>
      </c>
      <c r="X12" s="529">
        <f t="shared" si="28"/>
        <v>0.14063396359124636</v>
      </c>
      <c r="Y12" s="530">
        <f t="shared" si="28"/>
        <v>0.16348576817331992</v>
      </c>
      <c r="Z12" s="529">
        <f t="shared" ref="Z12:AB12" si="29">SUM(Z14:Z15)</f>
        <v>1.39E-3</v>
      </c>
      <c r="AA12" s="530">
        <f t="shared" si="29"/>
        <v>1.3306832500000001E-3</v>
      </c>
      <c r="AB12" s="529">
        <f t="shared" si="29"/>
        <v>13.400539880295117</v>
      </c>
      <c r="AC12" s="530">
        <f t="shared" si="19"/>
        <v>14.135341319795163</v>
      </c>
      <c r="AD12" s="529">
        <f t="shared" si="19"/>
        <v>4.8681760451959999</v>
      </c>
      <c r="AE12" s="530">
        <f t="shared" si="19"/>
        <v>3.7347730760689997</v>
      </c>
      <c r="AF12" s="529">
        <f t="shared" si="19"/>
        <v>0.60218216570437322</v>
      </c>
      <c r="AG12" s="563">
        <f>SUM(Z14:Z15)</f>
        <v>1.39E-3</v>
      </c>
      <c r="AH12" s="555">
        <f t="shared" si="19"/>
        <v>18.872288091195493</v>
      </c>
      <c r="AI12" s="575">
        <f t="shared" si="4"/>
        <v>17.872835079114164</v>
      </c>
      <c r="AJ12" s="241"/>
      <c r="AK12" s="241"/>
      <c r="AL12" s="241"/>
      <c r="AM12" s="241"/>
      <c r="AN12" s="241"/>
    </row>
    <row r="13" spans="1:40">
      <c r="A13" s="245" t="s">
        <v>285</v>
      </c>
      <c r="B13" s="519">
        <v>0</v>
      </c>
      <c r="C13" s="246">
        <v>0</v>
      </c>
      <c r="D13" s="519">
        <v>0</v>
      </c>
      <c r="E13" s="246">
        <v>0</v>
      </c>
      <c r="F13" s="519">
        <v>0</v>
      </c>
      <c r="G13" s="246">
        <v>0</v>
      </c>
      <c r="H13" s="519">
        <v>15.972642999995605</v>
      </c>
      <c r="I13" s="246">
        <v>12.475331076</v>
      </c>
      <c r="J13" s="519">
        <v>1.6203609999975737</v>
      </c>
      <c r="K13" s="246">
        <v>1.0590121699999999</v>
      </c>
      <c r="L13" s="519">
        <v>0</v>
      </c>
      <c r="M13" s="246">
        <v>0</v>
      </c>
      <c r="N13" s="519">
        <v>0</v>
      </c>
      <c r="O13" s="246">
        <v>0</v>
      </c>
      <c r="P13" s="519">
        <v>0</v>
      </c>
      <c r="Q13" s="246">
        <v>0</v>
      </c>
      <c r="R13" s="519">
        <v>0</v>
      </c>
      <c r="S13" s="246">
        <v>0</v>
      </c>
      <c r="T13" s="519">
        <v>7.9384096840643084E-2</v>
      </c>
      <c r="U13" s="246">
        <v>6.1131838997178396E-2</v>
      </c>
      <c r="V13" s="550">
        <v>0</v>
      </c>
      <c r="W13" s="268">
        <v>0</v>
      </c>
      <c r="X13" s="519">
        <v>0.23829614119526868</v>
      </c>
      <c r="Y13" s="246">
        <v>0.24296887068143225</v>
      </c>
      <c r="Z13" s="519">
        <f t="shared" ref="Z13:AA16" si="30">B13</f>
        <v>0</v>
      </c>
      <c r="AA13" s="246">
        <f t="shared" si="30"/>
        <v>0</v>
      </c>
      <c r="AB13" s="519">
        <f>D13+F13+H13+J13+L13</f>
        <v>17.593003999993179</v>
      </c>
      <c r="AC13" s="246">
        <f>E13+G13+I13+K13+D13</f>
        <v>13.534343245999999</v>
      </c>
      <c r="AD13" s="519">
        <f t="shared" ref="AD13:AE16" si="31">N13+P13</f>
        <v>0</v>
      </c>
      <c r="AE13" s="246">
        <f t="shared" si="31"/>
        <v>0</v>
      </c>
      <c r="AF13" s="519">
        <f t="shared" ref="AF13:AG15" si="32">T13+V13+X13</f>
        <v>0.31768023803591178</v>
      </c>
      <c r="AG13" s="564">
        <f t="shared" si="32"/>
        <v>0.30410070967861064</v>
      </c>
      <c r="AH13" s="560">
        <f>Z13+AB13+AD13+AF13</f>
        <v>17.910684238029091</v>
      </c>
      <c r="AI13" s="571">
        <f t="shared" si="4"/>
        <v>13.83844395567861</v>
      </c>
    </row>
    <row r="14" spans="1:40">
      <c r="A14" s="245" t="s">
        <v>286</v>
      </c>
      <c r="B14" s="519">
        <v>0</v>
      </c>
      <c r="C14" s="246">
        <v>0</v>
      </c>
      <c r="D14" s="519">
        <v>0.52607999999999988</v>
      </c>
      <c r="E14" s="246">
        <v>1.5247525345468462</v>
      </c>
      <c r="F14" s="519">
        <v>0</v>
      </c>
      <c r="G14" s="246">
        <v>0</v>
      </c>
      <c r="H14" s="519">
        <v>5.145783549000952</v>
      </c>
      <c r="I14" s="246">
        <v>4.7858113670000035</v>
      </c>
      <c r="J14" s="519">
        <v>2.5263066539537248E-4</v>
      </c>
      <c r="K14" s="246">
        <v>7.7040250386684425E-2</v>
      </c>
      <c r="L14" s="519">
        <v>0</v>
      </c>
      <c r="M14" s="246">
        <v>0</v>
      </c>
      <c r="N14" s="519">
        <v>1.0292233471300001</v>
      </c>
      <c r="O14" s="246">
        <v>0.5088443322253674</v>
      </c>
      <c r="P14" s="519">
        <v>0.77991474579999998</v>
      </c>
      <c r="Q14" s="246">
        <v>1.0770361654946325</v>
      </c>
      <c r="R14" s="519">
        <v>0</v>
      </c>
      <c r="S14" s="246">
        <v>0</v>
      </c>
      <c r="T14" s="519">
        <v>8.5925197999999994E-2</v>
      </c>
      <c r="U14" s="246">
        <v>5.9673540486169574E-2</v>
      </c>
      <c r="V14" s="550">
        <v>0</v>
      </c>
      <c r="W14" s="268">
        <v>0</v>
      </c>
      <c r="X14" s="519">
        <v>2.7720000000000095E-2</v>
      </c>
      <c r="Y14" s="246">
        <v>0</v>
      </c>
      <c r="Z14" s="519">
        <f t="shared" si="30"/>
        <v>0</v>
      </c>
      <c r="AA14" s="246">
        <f t="shared" si="30"/>
        <v>0</v>
      </c>
      <c r="AB14" s="519">
        <f>D14+F14+H14+J14+L14</f>
        <v>5.6721161796663466</v>
      </c>
      <c r="AC14" s="246">
        <f>E14+G14+I14+K14+D14</f>
        <v>6.9136841519335341</v>
      </c>
      <c r="AD14" s="519">
        <f t="shared" si="31"/>
        <v>1.8091380929300001</v>
      </c>
      <c r="AE14" s="246">
        <f t="shared" si="31"/>
        <v>1.5858804977199998</v>
      </c>
      <c r="AF14" s="519">
        <f t="shared" si="32"/>
        <v>0.11364519800000009</v>
      </c>
      <c r="AG14" s="564">
        <f t="shared" si="32"/>
        <v>5.9673540486169574E-2</v>
      </c>
      <c r="AH14" s="561">
        <f>Z14+AB14+AD14+AF14</f>
        <v>7.5948994705963475</v>
      </c>
      <c r="AI14" s="572">
        <f t="shared" si="4"/>
        <v>8.5592381901397037</v>
      </c>
    </row>
    <row r="15" spans="1:40">
      <c r="A15" s="532" t="s">
        <v>287</v>
      </c>
      <c r="B15" s="533">
        <v>1.39E-3</v>
      </c>
      <c r="C15" s="534">
        <v>1.3306832500000001E-3</v>
      </c>
      <c r="D15" s="533">
        <v>1.1189060384010001</v>
      </c>
      <c r="E15" s="534">
        <v>1.0073607492973138</v>
      </c>
      <c r="F15" s="533">
        <v>0.14486170852899999</v>
      </c>
      <c r="G15" s="534">
        <v>0.10197121455000001</v>
      </c>
      <c r="H15" s="533">
        <v>1.0489835843617412</v>
      </c>
      <c r="I15" s="534">
        <v>2.0648255859999991</v>
      </c>
      <c r="J15" s="533">
        <v>5.4156723693370292</v>
      </c>
      <c r="K15" s="534">
        <v>2.9285935796133153</v>
      </c>
      <c r="L15" s="533">
        <v>0</v>
      </c>
      <c r="M15" s="534">
        <v>0</v>
      </c>
      <c r="N15" s="533">
        <v>2.3019634492660002</v>
      </c>
      <c r="O15" s="534">
        <v>1.4153886580298267</v>
      </c>
      <c r="P15" s="533">
        <v>0.75707450300000012</v>
      </c>
      <c r="Q15" s="534">
        <v>0.73350392031917311</v>
      </c>
      <c r="R15" s="533">
        <v>4.6538992017598389E-2</v>
      </c>
      <c r="S15" s="534">
        <v>0</v>
      </c>
      <c r="T15" s="533">
        <v>0.37562300411312693</v>
      </c>
      <c r="U15" s="534">
        <v>0.55386238278684929</v>
      </c>
      <c r="V15" s="551">
        <v>0</v>
      </c>
      <c r="W15" s="536">
        <v>0</v>
      </c>
      <c r="X15" s="533">
        <v>0.11291396359124625</v>
      </c>
      <c r="Y15" s="534">
        <v>0.16348576817331992</v>
      </c>
      <c r="Z15" s="533">
        <f t="shared" si="30"/>
        <v>1.39E-3</v>
      </c>
      <c r="AA15" s="534">
        <f t="shared" si="30"/>
        <v>1.3306832500000001E-3</v>
      </c>
      <c r="AB15" s="533">
        <f>D15+F15+H15+J15+L15</f>
        <v>7.7284237006287704</v>
      </c>
      <c r="AC15" s="534">
        <f>E15+G15+I15+K15+D15</f>
        <v>7.221657167861629</v>
      </c>
      <c r="AD15" s="533">
        <f t="shared" si="31"/>
        <v>3.0590379522660003</v>
      </c>
      <c r="AE15" s="534">
        <f t="shared" si="31"/>
        <v>2.1488925783489998</v>
      </c>
      <c r="AF15" s="533">
        <f t="shared" si="32"/>
        <v>0.48853696770437316</v>
      </c>
      <c r="AG15" s="565">
        <f t="shared" si="32"/>
        <v>0.71734815096016924</v>
      </c>
      <c r="AH15" s="558">
        <f>Z15+AB15+AD15+AF15</f>
        <v>11.277388620599144</v>
      </c>
      <c r="AI15" s="573">
        <f t="shared" si="4"/>
        <v>10.089228580420798</v>
      </c>
    </row>
    <row r="16" spans="1:40" s="242" customFormat="1" ht="15.75">
      <c r="A16" s="544" t="s">
        <v>288</v>
      </c>
      <c r="B16" s="548">
        <v>0</v>
      </c>
      <c r="C16" s="544">
        <v>0</v>
      </c>
      <c r="D16" s="548">
        <v>0</v>
      </c>
      <c r="E16" s="544">
        <v>0</v>
      </c>
      <c r="F16" s="548">
        <v>0</v>
      </c>
      <c r="G16" s="544">
        <v>0</v>
      </c>
      <c r="H16" s="548">
        <v>0</v>
      </c>
      <c r="I16" s="544">
        <v>0</v>
      </c>
      <c r="J16" s="545">
        <v>0</v>
      </c>
      <c r="K16" s="546">
        <v>0</v>
      </c>
      <c r="L16" s="548">
        <v>0</v>
      </c>
      <c r="M16" s="546">
        <v>0</v>
      </c>
      <c r="N16" s="545">
        <v>0.13473844472400001</v>
      </c>
      <c r="O16" s="546">
        <v>0.12290254022299998</v>
      </c>
      <c r="P16" s="545">
        <v>4.3862793000000004E-3</v>
      </c>
      <c r="Q16" s="546">
        <v>1.3745536699999999E-3</v>
      </c>
      <c r="R16" s="548">
        <v>0</v>
      </c>
      <c r="S16" s="544">
        <v>0</v>
      </c>
      <c r="T16" s="548">
        <v>0</v>
      </c>
      <c r="U16" s="544">
        <v>0</v>
      </c>
      <c r="V16" s="552">
        <v>0</v>
      </c>
      <c r="W16" s="547">
        <v>0</v>
      </c>
      <c r="X16" s="548">
        <v>0</v>
      </c>
      <c r="Y16" s="544">
        <v>0</v>
      </c>
      <c r="Z16" s="548">
        <f t="shared" si="30"/>
        <v>0</v>
      </c>
      <c r="AA16" s="544">
        <f t="shared" si="30"/>
        <v>0</v>
      </c>
      <c r="AB16" s="548">
        <f>D16+F16+H16+J16+L16</f>
        <v>0</v>
      </c>
      <c r="AC16" s="544">
        <f>E16+G16+I16+K16+D16</f>
        <v>0</v>
      </c>
      <c r="AD16" s="545">
        <f t="shared" si="31"/>
        <v>0.139124724024</v>
      </c>
      <c r="AE16" s="546">
        <f t="shared" si="31"/>
        <v>0.12427709389299998</v>
      </c>
      <c r="AF16" s="548"/>
      <c r="AG16" s="567"/>
      <c r="AH16" s="554">
        <f>Z16+AB16+AD16+AF16</f>
        <v>0.139124724024</v>
      </c>
      <c r="AI16" s="576">
        <f t="shared" si="4"/>
        <v>0.12427709389299998</v>
      </c>
      <c r="AJ16" s="241"/>
      <c r="AK16" s="241"/>
      <c r="AL16" s="241"/>
      <c r="AM16" s="241"/>
      <c r="AN16" s="241"/>
    </row>
    <row r="17" spans="1:40" s="242" customFormat="1" ht="15.75">
      <c r="A17" s="544" t="s">
        <v>289</v>
      </c>
      <c r="B17" s="545">
        <f t="shared" ref="B17" si="33">SUM(B19:B22)</f>
        <v>2.51885</v>
      </c>
      <c r="C17" s="546">
        <f t="shared" ref="C17" si="34">SUM(C19:C22)</f>
        <v>1.9327564232499999</v>
      </c>
      <c r="D17" s="545">
        <f t="shared" ref="D17:AH17" si="35">SUM(D19:D22)</f>
        <v>3.6353947847289625</v>
      </c>
      <c r="E17" s="546">
        <f t="shared" ref="E17" si="36">SUM(E19:E22)</f>
        <v>3.6383365081067494</v>
      </c>
      <c r="F17" s="545">
        <f t="shared" si="35"/>
        <v>1.40300404932421</v>
      </c>
      <c r="G17" s="546">
        <f t="shared" ref="G17" si="37">SUM(G19:G22)</f>
        <v>1.2829764569582272</v>
      </c>
      <c r="H17" s="545">
        <f t="shared" si="35"/>
        <v>22.167410133358267</v>
      </c>
      <c r="I17" s="546">
        <f t="shared" ref="I17" si="38">SUM(I19:I22)</f>
        <v>19.325968028999998</v>
      </c>
      <c r="J17" s="545">
        <f t="shared" si="35"/>
        <v>19.319221000000006</v>
      </c>
      <c r="K17" s="546">
        <f t="shared" ref="K17" si="39">SUM(K19:K22)</f>
        <v>15.033965999999992</v>
      </c>
      <c r="L17" s="549">
        <f t="shared" si="35"/>
        <v>0</v>
      </c>
      <c r="M17" s="546">
        <f>SUM(D19:M22)</f>
        <v>85.806276961476414</v>
      </c>
      <c r="N17" s="545">
        <f t="shared" si="35"/>
        <v>13.735050312865999</v>
      </c>
      <c r="O17" s="546">
        <f t="shared" ref="O17" si="40">SUM(O19:O22)</f>
        <v>14.560873122566193</v>
      </c>
      <c r="P17" s="545">
        <f t="shared" si="35"/>
        <v>2.3617530668</v>
      </c>
      <c r="Q17" s="546">
        <f t="shared" ref="Q17" si="41">SUM(Q19:Q22)</f>
        <v>1.9945845387438057</v>
      </c>
      <c r="R17" s="545">
        <f>SUM(R19:R22)</f>
        <v>0.33408667843730921</v>
      </c>
      <c r="S17" s="546">
        <f t="shared" ref="S17" si="42">SUM(S19:S22)</f>
        <v>0.54298125604107983</v>
      </c>
      <c r="T17" s="545">
        <f t="shared" ref="T17:AF17" si="43">SUM(T19:T22)</f>
        <v>1.9009701004586739</v>
      </c>
      <c r="U17" s="546">
        <f t="shared" si="43"/>
        <v>1.8044032575005926</v>
      </c>
      <c r="V17" s="545">
        <f t="shared" si="43"/>
        <v>0.19486665779881981</v>
      </c>
      <c r="W17" s="546">
        <f t="shared" si="43"/>
        <v>0.14321743249547111</v>
      </c>
      <c r="X17" s="545">
        <f t="shared" si="43"/>
        <v>0.70437455211631561</v>
      </c>
      <c r="Y17" s="546">
        <f t="shared" si="43"/>
        <v>0.76481229150911023</v>
      </c>
      <c r="Z17" s="545">
        <f t="shared" si="43"/>
        <v>2.51885</v>
      </c>
      <c r="AA17" s="546">
        <f t="shared" si="43"/>
        <v>1.9327564232499999</v>
      </c>
      <c r="AB17" s="545">
        <f t="shared" si="43"/>
        <v>46.525029967411442</v>
      </c>
      <c r="AC17" s="546">
        <f t="shared" si="43"/>
        <v>39.281246994064972</v>
      </c>
      <c r="AD17" s="545">
        <f t="shared" si="43"/>
        <v>16.096803379666</v>
      </c>
      <c r="AE17" s="546">
        <f t="shared" si="43"/>
        <v>16.555457661309998</v>
      </c>
      <c r="AF17" s="545">
        <f t="shared" si="43"/>
        <v>2.8002113103738093</v>
      </c>
      <c r="AG17" s="568">
        <f>SUM(Z19:AG22)</f>
        <v>128.42278871758137</v>
      </c>
      <c r="AH17" s="553">
        <f t="shared" si="35"/>
        <v>67.940894657451253</v>
      </c>
      <c r="AI17" s="574">
        <f t="shared" si="4"/>
        <v>186.19224979620634</v>
      </c>
      <c r="AJ17" s="241"/>
      <c r="AK17" s="241"/>
      <c r="AL17" s="241"/>
      <c r="AM17" s="241"/>
      <c r="AN17" s="241"/>
    </row>
    <row r="18" spans="1:40" s="242" customFormat="1" ht="15.75">
      <c r="A18" s="544" t="s">
        <v>290</v>
      </c>
      <c r="B18" s="545">
        <f t="shared" ref="B18:C18" si="44">SUM(B19:B21)</f>
        <v>2.51885</v>
      </c>
      <c r="C18" s="546">
        <f t="shared" si="44"/>
        <v>1.9327564232499999</v>
      </c>
      <c r="D18" s="545">
        <f t="shared" ref="D18:AH18" si="45">SUM(D19:D21)</f>
        <v>0.50525478472896235</v>
      </c>
      <c r="E18" s="546">
        <f t="shared" ref="E18" si="46">SUM(E19:E21)</f>
        <v>0.14309650810674959</v>
      </c>
      <c r="F18" s="545">
        <f t="shared" si="45"/>
        <v>0.99087604932421003</v>
      </c>
      <c r="G18" s="546">
        <f t="shared" ref="G18" si="47">SUM(G19:G21)</f>
        <v>0.88985645695822713</v>
      </c>
      <c r="H18" s="545">
        <f t="shared" si="45"/>
        <v>20.547049133360694</v>
      </c>
      <c r="I18" s="546">
        <f t="shared" ref="I18" si="48">SUM(I19:I21)</f>
        <v>18.266955858999999</v>
      </c>
      <c r="J18" s="545">
        <f t="shared" si="45"/>
        <v>6.8888460000043992</v>
      </c>
      <c r="K18" s="546">
        <f t="shared" ref="K18" si="49">SUM(K19:K21)</f>
        <v>6.4487949239999924</v>
      </c>
      <c r="L18" s="545">
        <f t="shared" si="45"/>
        <v>0</v>
      </c>
      <c r="M18" s="546">
        <f>SUM(D19:M21)</f>
        <v>54.680729715483238</v>
      </c>
      <c r="N18" s="545">
        <f t="shared" si="45"/>
        <v>13.735050312865999</v>
      </c>
      <c r="O18" s="546">
        <f t="shared" ref="O18" si="50">SUM(O19:O21)</f>
        <v>14.560873122566193</v>
      </c>
      <c r="P18" s="545">
        <f t="shared" si="45"/>
        <v>2.3617530668</v>
      </c>
      <c r="Q18" s="546">
        <f t="shared" ref="Q18" si="51">SUM(Q19:Q21)</f>
        <v>1.9945845387438057</v>
      </c>
      <c r="R18" s="545">
        <f>SUM(R19:R21)</f>
        <v>0.33408667843730921</v>
      </c>
      <c r="S18" s="546">
        <f t="shared" ref="S18" si="52">SUM(S19:S21)</f>
        <v>0.54298125604107983</v>
      </c>
      <c r="T18" s="545">
        <f t="shared" si="45"/>
        <v>1.8215860036180307</v>
      </c>
      <c r="U18" s="546">
        <f t="shared" ref="U18:V18" si="53">SUM(U19:U21)</f>
        <v>1.7432714185034142</v>
      </c>
      <c r="V18" s="545">
        <f t="shared" si="53"/>
        <v>0.19486665779881981</v>
      </c>
      <c r="W18" s="546">
        <f t="shared" ref="W18:Y18" si="54">SUM(W19:W21)</f>
        <v>0.14321743249547111</v>
      </c>
      <c r="X18" s="545">
        <f t="shared" si="54"/>
        <v>0.46567841092104689</v>
      </c>
      <c r="Y18" s="546">
        <f t="shared" si="54"/>
        <v>0.52184342082767798</v>
      </c>
      <c r="Z18" s="545">
        <f t="shared" si="45"/>
        <v>2.51885</v>
      </c>
      <c r="AA18" s="546">
        <f t="shared" si="45"/>
        <v>1.9327564232499999</v>
      </c>
      <c r="AB18" s="545">
        <f t="shared" si="45"/>
        <v>28.932025967418266</v>
      </c>
      <c r="AC18" s="546">
        <f t="shared" si="45"/>
        <v>25.748703748064969</v>
      </c>
      <c r="AD18" s="545">
        <f t="shared" si="45"/>
        <v>16.096803379666</v>
      </c>
      <c r="AE18" s="546">
        <f t="shared" si="45"/>
        <v>16.555457661309998</v>
      </c>
      <c r="AF18" s="545">
        <f t="shared" si="45"/>
        <v>2.4821310723378973</v>
      </c>
      <c r="AG18" s="568">
        <f>SUM(Z19:AG21)</f>
        <v>96.675060523873668</v>
      </c>
      <c r="AH18" s="555">
        <f t="shared" si="45"/>
        <v>50.029810419422155</v>
      </c>
      <c r="AI18" s="575">
        <f t="shared" si="4"/>
        <v>140.91197835649865</v>
      </c>
      <c r="AJ18" s="738"/>
      <c r="AK18" s="738"/>
      <c r="AL18" s="241"/>
      <c r="AM18" s="241"/>
      <c r="AN18" s="241"/>
    </row>
    <row r="19" spans="1:40">
      <c r="A19" s="245" t="s">
        <v>291</v>
      </c>
      <c r="B19" s="519">
        <v>2.51885</v>
      </c>
      <c r="C19" s="246">
        <v>1.9327564232499999</v>
      </c>
      <c r="D19" s="519">
        <v>0</v>
      </c>
      <c r="E19" s="246">
        <v>0</v>
      </c>
      <c r="F19" s="519">
        <v>0.88069963840657395</v>
      </c>
      <c r="G19" s="246">
        <v>0.82670366955943186</v>
      </c>
      <c r="H19" s="519">
        <v>0</v>
      </c>
      <c r="I19" s="246">
        <v>0</v>
      </c>
      <c r="J19" s="519">
        <v>4.4648506596932664</v>
      </c>
      <c r="K19" s="246">
        <v>4.5691951653539284</v>
      </c>
      <c r="L19" s="519">
        <v>0</v>
      </c>
      <c r="M19" s="246">
        <v>0</v>
      </c>
      <c r="N19" s="519">
        <v>7.6880286577099994</v>
      </c>
      <c r="O19" s="246">
        <v>7.720485469519998</v>
      </c>
      <c r="P19" s="519">
        <v>1.9088967883999999</v>
      </c>
      <c r="Q19" s="246">
        <v>1.9054939242999998</v>
      </c>
      <c r="R19" s="519">
        <v>0.32722490327730919</v>
      </c>
      <c r="S19" s="246">
        <v>0.45240158585058926</v>
      </c>
      <c r="T19" s="519">
        <v>1.1705244299999999</v>
      </c>
      <c r="U19" s="246">
        <v>1.0725697543932844</v>
      </c>
      <c r="V19" s="519">
        <v>0.19486665779881981</v>
      </c>
      <c r="W19" s="246">
        <v>0.14321743249547111</v>
      </c>
      <c r="X19" s="519">
        <v>9.0438750799999523E-2</v>
      </c>
      <c r="Y19" s="246">
        <v>9.0011151999999581E-2</v>
      </c>
      <c r="Z19" s="519">
        <f t="shared" ref="Z19:AA23" si="55">B19</f>
        <v>2.51885</v>
      </c>
      <c r="AA19" s="246">
        <f t="shared" si="55"/>
        <v>1.9327564232499999</v>
      </c>
      <c r="AB19" s="519">
        <f>D19+F19+H19+J19+L19</f>
        <v>5.3455502980998402</v>
      </c>
      <c r="AC19" s="246">
        <f>E19+G19+I19+K19+D19</f>
        <v>5.3958988349133605</v>
      </c>
      <c r="AD19" s="519">
        <f t="shared" ref="AD19:AE22" si="56">N19+P19</f>
        <v>9.5969254461099993</v>
      </c>
      <c r="AE19" s="246">
        <f t="shared" si="56"/>
        <v>9.625979393819998</v>
      </c>
      <c r="AF19" s="519">
        <f t="shared" ref="AF19:AG23" si="57">T19+V19+X19</f>
        <v>1.4558298385988193</v>
      </c>
      <c r="AG19" s="564">
        <f t="shared" si="57"/>
        <v>1.3057983388887551</v>
      </c>
      <c r="AH19" s="560">
        <f>Z19+AB19+AD19+AF19</f>
        <v>18.917155582808657</v>
      </c>
      <c r="AI19" s="571">
        <f t="shared" si="4"/>
        <v>18.260432990872115</v>
      </c>
      <c r="AJ19" s="739"/>
      <c r="AK19" s="738"/>
    </row>
    <row r="20" spans="1:40">
      <c r="A20" s="245" t="s">
        <v>292</v>
      </c>
      <c r="B20" s="519">
        <v>0</v>
      </c>
      <c r="C20" s="246">
        <v>0</v>
      </c>
      <c r="D20" s="519">
        <v>0</v>
      </c>
      <c r="E20" s="246">
        <v>0</v>
      </c>
      <c r="F20" s="519">
        <v>2.160000000000082E-3</v>
      </c>
      <c r="G20" s="246">
        <v>0</v>
      </c>
      <c r="H20" s="519">
        <v>16.413875169320825</v>
      </c>
      <c r="I20" s="246">
        <v>14.198144822000001</v>
      </c>
      <c r="J20" s="519">
        <v>0.47179034031113226</v>
      </c>
      <c r="K20" s="246">
        <v>0.59361875864606373</v>
      </c>
      <c r="L20" s="519">
        <v>0</v>
      </c>
      <c r="M20" s="246">
        <v>0</v>
      </c>
      <c r="N20" s="519">
        <v>3.6688864456949997</v>
      </c>
      <c r="O20" s="246">
        <v>3.4625104519790004</v>
      </c>
      <c r="P20" s="519">
        <v>0</v>
      </c>
      <c r="Q20" s="246">
        <v>0</v>
      </c>
      <c r="R20" s="519">
        <v>6.8617751599999999E-3</v>
      </c>
      <c r="S20" s="246">
        <v>1.1223376582702003E-2</v>
      </c>
      <c r="T20" s="519">
        <v>0.45769236699999999</v>
      </c>
      <c r="U20" s="246">
        <v>0.45622042696111731</v>
      </c>
      <c r="V20" s="519">
        <v>0</v>
      </c>
      <c r="W20" s="246">
        <v>0</v>
      </c>
      <c r="X20" s="519">
        <v>0.28099036466482269</v>
      </c>
      <c r="Y20" s="246">
        <v>0.26613260063757416</v>
      </c>
      <c r="Z20" s="519">
        <f t="shared" si="55"/>
        <v>0</v>
      </c>
      <c r="AA20" s="246">
        <f t="shared" si="55"/>
        <v>0</v>
      </c>
      <c r="AB20" s="519">
        <f>D20+F20+H20+J20+L20</f>
        <v>16.887825509631956</v>
      </c>
      <c r="AC20" s="246">
        <f>E20+G20+I20+K20+M20</f>
        <v>14.791763580646066</v>
      </c>
      <c r="AD20" s="519">
        <f t="shared" si="56"/>
        <v>3.6688864456949997</v>
      </c>
      <c r="AE20" s="246">
        <f t="shared" si="56"/>
        <v>3.4625104519790004</v>
      </c>
      <c r="AF20" s="519">
        <f t="shared" si="57"/>
        <v>0.73868273166482268</v>
      </c>
      <c r="AG20" s="564">
        <f t="shared" si="57"/>
        <v>0.72235302759869147</v>
      </c>
      <c r="AH20" s="561">
        <f>Z20+AB20+AD20+AF20</f>
        <v>21.295394686991777</v>
      </c>
      <c r="AI20" s="572">
        <f t="shared" si="4"/>
        <v>18.976627060223759</v>
      </c>
      <c r="AJ20" s="738"/>
      <c r="AK20" s="738"/>
    </row>
    <row r="21" spans="1:40">
      <c r="A21" s="245" t="s">
        <v>293</v>
      </c>
      <c r="B21" s="519">
        <v>0</v>
      </c>
      <c r="C21" s="246">
        <v>0</v>
      </c>
      <c r="D21" s="519">
        <v>0.50525478472896235</v>
      </c>
      <c r="E21" s="246">
        <v>0.14309650810674959</v>
      </c>
      <c r="F21" s="519">
        <v>0.10801641091763599</v>
      </c>
      <c r="G21" s="246">
        <v>6.315278739879529E-2</v>
      </c>
      <c r="H21" s="519">
        <v>4.1331739640398704</v>
      </c>
      <c r="I21" s="246">
        <v>4.0688110369999997</v>
      </c>
      <c r="J21" s="519">
        <v>1.952205</v>
      </c>
      <c r="K21" s="246">
        <v>1.285981</v>
      </c>
      <c r="L21" s="519">
        <v>0</v>
      </c>
      <c r="M21" s="246">
        <v>0</v>
      </c>
      <c r="N21" s="519">
        <v>2.378135209461</v>
      </c>
      <c r="O21" s="246">
        <v>3.3778772010671942</v>
      </c>
      <c r="P21" s="519">
        <v>0.45285627840000009</v>
      </c>
      <c r="Q21" s="246">
        <v>8.9090614443805921E-2</v>
      </c>
      <c r="R21" s="519">
        <v>0</v>
      </c>
      <c r="S21" s="246">
        <v>7.9356293607788592E-2</v>
      </c>
      <c r="T21" s="519">
        <v>0.19336920661803073</v>
      </c>
      <c r="U21" s="246">
        <v>0.21448123714901265</v>
      </c>
      <c r="V21" s="519">
        <v>0</v>
      </c>
      <c r="W21" s="246">
        <v>0</v>
      </c>
      <c r="X21" s="519">
        <v>9.4249295456224708E-2</v>
      </c>
      <c r="Y21" s="246">
        <v>0.1656996681901042</v>
      </c>
      <c r="Z21" s="519">
        <f t="shared" si="55"/>
        <v>0</v>
      </c>
      <c r="AA21" s="246">
        <f t="shared" si="55"/>
        <v>0</v>
      </c>
      <c r="AB21" s="519">
        <f>D21+F21+H21+J21+L21</f>
        <v>6.6986501596864692</v>
      </c>
      <c r="AC21" s="246">
        <f>E21+G21+I21+K21+M21</f>
        <v>5.5610413325055443</v>
      </c>
      <c r="AD21" s="519">
        <f t="shared" si="56"/>
        <v>2.8309914878610001</v>
      </c>
      <c r="AE21" s="246">
        <f t="shared" si="56"/>
        <v>3.466967815511</v>
      </c>
      <c r="AF21" s="519">
        <f t="shared" si="57"/>
        <v>0.28761850207425543</v>
      </c>
      <c r="AG21" s="564">
        <f t="shared" si="57"/>
        <v>0.38018090533911686</v>
      </c>
      <c r="AH21" s="561">
        <f>Z21+AB21+AD21+AF21</f>
        <v>9.8172601496217258</v>
      </c>
      <c r="AI21" s="572">
        <f t="shared" si="4"/>
        <v>9.4081900533556606</v>
      </c>
      <c r="AJ21" s="738"/>
      <c r="AK21" s="738"/>
    </row>
    <row r="22" spans="1:40">
      <c r="A22" s="532" t="s">
        <v>294</v>
      </c>
      <c r="B22" s="533">
        <v>0</v>
      </c>
      <c r="C22" s="534">
        <v>0</v>
      </c>
      <c r="D22" s="533">
        <v>3.1301399999999999</v>
      </c>
      <c r="E22" s="534">
        <v>3.4952399999999999</v>
      </c>
      <c r="F22" s="533">
        <v>0.41212799999999999</v>
      </c>
      <c r="G22" s="534">
        <v>0.39312000000000002</v>
      </c>
      <c r="H22" s="533">
        <v>1.6203609999975737</v>
      </c>
      <c r="I22" s="534">
        <v>1.0590121699999999</v>
      </c>
      <c r="J22" s="533">
        <v>12.430374999995605</v>
      </c>
      <c r="K22" s="534">
        <v>8.585171076</v>
      </c>
      <c r="L22" s="533">
        <v>0</v>
      </c>
      <c r="M22" s="534">
        <v>0</v>
      </c>
      <c r="N22" s="533">
        <v>0</v>
      </c>
      <c r="O22" s="534">
        <v>0</v>
      </c>
      <c r="P22" s="533">
        <v>0</v>
      </c>
      <c r="Q22" s="534">
        <v>0</v>
      </c>
      <c r="R22" s="533">
        <v>0</v>
      </c>
      <c r="S22" s="534">
        <v>0</v>
      </c>
      <c r="T22" s="533">
        <v>7.9384096840643084E-2</v>
      </c>
      <c r="U22" s="534">
        <v>6.1131838997178396E-2</v>
      </c>
      <c r="V22" s="533">
        <v>0</v>
      </c>
      <c r="W22" s="534">
        <v>0</v>
      </c>
      <c r="X22" s="533">
        <v>0.23869614119526869</v>
      </c>
      <c r="Y22" s="534">
        <v>0.24296887068143225</v>
      </c>
      <c r="Z22" s="533">
        <f t="shared" si="55"/>
        <v>0</v>
      </c>
      <c r="AA22" s="534">
        <f t="shared" si="55"/>
        <v>0</v>
      </c>
      <c r="AB22" s="533">
        <f>D22+F22+H22+J22+L22</f>
        <v>17.593003999993179</v>
      </c>
      <c r="AC22" s="534">
        <f>E22+G22+I22+K22+M22</f>
        <v>13.532543245999999</v>
      </c>
      <c r="AD22" s="533">
        <f t="shared" si="56"/>
        <v>0</v>
      </c>
      <c r="AE22" s="534">
        <f t="shared" si="56"/>
        <v>0</v>
      </c>
      <c r="AF22" s="533">
        <f t="shared" si="57"/>
        <v>0.31808023803591179</v>
      </c>
      <c r="AG22" s="565">
        <f t="shared" si="57"/>
        <v>0.30410070967861064</v>
      </c>
      <c r="AH22" s="579">
        <f>Z22+AB22+AD22+AF22</f>
        <v>17.91108423802909</v>
      </c>
      <c r="AI22" s="580">
        <f t="shared" si="4"/>
        <v>13.83664395567861</v>
      </c>
      <c r="AJ22" s="738"/>
      <c r="AK22" s="738"/>
    </row>
    <row r="23" spans="1:40" s="242" customFormat="1" ht="15.75">
      <c r="A23" s="528" t="s">
        <v>295</v>
      </c>
      <c r="B23" s="529">
        <v>115.105</v>
      </c>
      <c r="C23" s="530">
        <v>108.19199999999999</v>
      </c>
      <c r="D23" s="529">
        <v>418.077</v>
      </c>
      <c r="E23" s="530">
        <v>341.823375</v>
      </c>
      <c r="F23" s="529">
        <v>418.077</v>
      </c>
      <c r="G23" s="530">
        <v>341.823375</v>
      </c>
      <c r="H23" s="529">
        <v>418.077</v>
      </c>
      <c r="I23" s="530">
        <v>341.823375</v>
      </c>
      <c r="J23" s="529">
        <v>418.077</v>
      </c>
      <c r="K23" s="530">
        <v>341.823375</v>
      </c>
      <c r="L23" s="529">
        <v>418.077</v>
      </c>
      <c r="M23" s="530">
        <v>341.823375</v>
      </c>
      <c r="N23" s="529">
        <v>61.585110635240007</v>
      </c>
      <c r="O23" s="530">
        <v>59.455984483080016</v>
      </c>
      <c r="P23" s="529">
        <v>61.585110635240007</v>
      </c>
      <c r="Q23" s="530">
        <v>59.455984483080016</v>
      </c>
      <c r="R23" s="529">
        <v>20.021475979999998</v>
      </c>
      <c r="S23" s="530">
        <v>43.659896762785003</v>
      </c>
      <c r="T23" s="529">
        <v>9.3062448697792242</v>
      </c>
      <c r="U23" s="530">
        <v>8.9858694487097122</v>
      </c>
      <c r="V23" s="529">
        <v>9.2163991002000021</v>
      </c>
      <c r="W23" s="530">
        <v>9.0652030585999999</v>
      </c>
      <c r="X23" s="529">
        <v>11149.934870000001</v>
      </c>
      <c r="Y23" s="530">
        <v>9305.8030642500016</v>
      </c>
      <c r="Z23" s="529">
        <f t="shared" si="55"/>
        <v>115.105</v>
      </c>
      <c r="AA23" s="530">
        <f t="shared" si="55"/>
        <v>108.19199999999999</v>
      </c>
      <c r="AB23" s="529">
        <f>D23</f>
        <v>418.077</v>
      </c>
      <c r="AC23" s="530">
        <f>E23</f>
        <v>341.823375</v>
      </c>
      <c r="AD23" s="529">
        <f>N23</f>
        <v>61.585110635240007</v>
      </c>
      <c r="AE23" s="530">
        <f>O23</f>
        <v>59.455984483080016</v>
      </c>
      <c r="AF23" s="529">
        <f t="shared" si="57"/>
        <v>11168.457513969981</v>
      </c>
      <c r="AG23" s="563">
        <f t="shared" si="57"/>
        <v>9323.8541367573107</v>
      </c>
      <c r="AH23" s="562">
        <v>0</v>
      </c>
      <c r="AI23" s="578">
        <v>0</v>
      </c>
      <c r="AJ23" s="241"/>
      <c r="AK23" s="241"/>
      <c r="AL23" s="241"/>
      <c r="AM23" s="241"/>
      <c r="AN23" s="241"/>
    </row>
    <row r="24" spans="1:40" s="242" customFormat="1" ht="15.75">
      <c r="A24" s="540" t="s">
        <v>296</v>
      </c>
      <c r="B24" s="541">
        <v>2.1883063290039528E-2</v>
      </c>
      <c r="C24" s="542">
        <v>1.7864134346809377E-2</v>
      </c>
      <c r="D24" s="541">
        <v>8.6955149045007552E-3</v>
      </c>
      <c r="E24" s="542">
        <v>1.0643907860621731E-2</v>
      </c>
      <c r="F24" s="541">
        <v>3.3558508344735684E-3</v>
      </c>
      <c r="G24" s="542">
        <v>3.7533315472010223E-3</v>
      </c>
      <c r="H24" s="541">
        <v>5.302231439031152E-2</v>
      </c>
      <c r="I24" s="542">
        <v>5.6537877285308541E-2</v>
      </c>
      <c r="J24" s="541">
        <v>4.6209719740621956E-2</v>
      </c>
      <c r="K24" s="543">
        <v>4.398167913472855E-2</v>
      </c>
      <c r="L24" s="541">
        <v>0</v>
      </c>
      <c r="M24" s="542">
        <v>0</v>
      </c>
      <c r="N24" s="541">
        <v>0.22302550358668313</v>
      </c>
      <c r="O24" s="542">
        <v>0.24490172434551019</v>
      </c>
      <c r="P24" s="541">
        <v>3.834941664371333E-2</v>
      </c>
      <c r="Q24" s="543">
        <v>3.3547246018799409E-2</v>
      </c>
      <c r="R24" s="541">
        <v>1.6686581964972594E-2</v>
      </c>
      <c r="S24" s="542">
        <v>0</v>
      </c>
      <c r="T24" s="541">
        <v>0.2042682227964813</v>
      </c>
      <c r="U24" s="543">
        <v>0.20080452623977177</v>
      </c>
      <c r="V24" s="541">
        <v>2.114346999085482E-2</v>
      </c>
      <c r="W24" s="543">
        <v>1.5798590673553985E-2</v>
      </c>
      <c r="X24" s="541">
        <v>6.3173444717737226E-2</v>
      </c>
      <c r="Y24" s="543">
        <v>8.2186597570206632E-2</v>
      </c>
      <c r="Z24" s="704">
        <f t="shared" ref="Z24:AA24" si="58">Z18/Z23</f>
        <v>2.1883063290039528E-2</v>
      </c>
      <c r="AA24" s="543">
        <f t="shared" si="58"/>
        <v>1.7864134346809377E-2</v>
      </c>
      <c r="AB24" s="704">
        <f t="shared" ref="AB24" si="59">AB18/AB23</f>
        <v>6.920262527577041E-2</v>
      </c>
      <c r="AC24" s="543">
        <f t="shared" ref="AC24" si="60">AC18/AC23</f>
        <v>7.5327510144866397E-2</v>
      </c>
      <c r="AD24" s="704">
        <f t="shared" ref="AD24" si="61">AD18/AD23</f>
        <v>0.26137492023039649</v>
      </c>
      <c r="AE24" s="543">
        <f t="shared" ref="AE24" si="62">AE18/AE23</f>
        <v>0.2784489703643096</v>
      </c>
      <c r="AF24" s="704">
        <f t="shared" ref="AF24" si="63">AF18/AF23</f>
        <v>2.2224475217219049E-4</v>
      </c>
      <c r="AG24" s="705">
        <f>Z18/AG23</f>
        <v>2.701511588507128E-4</v>
      </c>
      <c r="AH24" s="569">
        <v>0</v>
      </c>
      <c r="AI24" s="577">
        <v>0</v>
      </c>
      <c r="AJ24" s="241"/>
      <c r="AK24" s="241"/>
      <c r="AL24" s="241"/>
      <c r="AM24" s="241"/>
      <c r="AN24" s="241"/>
    </row>
    <row r="25" spans="1:40" ht="15.75">
      <c r="A25" s="722" t="s">
        <v>297</v>
      </c>
      <c r="B25" s="239"/>
      <c r="C25" s="239"/>
      <c r="F25" s="721"/>
      <c r="G25" s="721"/>
      <c r="H25" s="239"/>
      <c r="I25" s="239"/>
      <c r="J25" s="239"/>
      <c r="K25" s="239"/>
      <c r="L25" s="247"/>
      <c r="M25" s="723"/>
      <c r="N25" s="239"/>
      <c r="O25" s="239"/>
      <c r="P25" s="239"/>
      <c r="Q25" s="239"/>
      <c r="R25" s="723"/>
      <c r="S25" s="247"/>
      <c r="T25" s="239"/>
      <c r="U25" s="239"/>
      <c r="V25" s="239"/>
      <c r="W25" s="239"/>
      <c r="X25" s="239"/>
      <c r="Y25" s="239"/>
      <c r="Z25" s="247"/>
      <c r="AA25" s="247"/>
      <c r="AB25" s="822"/>
      <c r="AC25" s="247"/>
      <c r="AD25" s="247"/>
      <c r="AE25" s="247"/>
      <c r="AF25" s="247"/>
      <c r="AG25" s="247"/>
      <c r="AH25" s="247"/>
    </row>
    <row r="26" spans="1:40" ht="15.75">
      <c r="A26" s="239"/>
      <c r="B26" s="239"/>
      <c r="C26" s="239"/>
      <c r="AA26" s="710"/>
      <c r="AB26" s="247"/>
      <c r="AC26" s="247"/>
      <c r="AD26" s="247"/>
      <c r="AE26" s="247"/>
      <c r="AF26" s="247"/>
      <c r="AG26" s="247"/>
      <c r="AH26" s="247"/>
      <c r="AI26" s="247"/>
    </row>
    <row r="27" spans="1:40" ht="15.75">
      <c r="A27" s="918" t="s">
        <v>16</v>
      </c>
      <c r="B27" s="913" t="s">
        <v>267</v>
      </c>
      <c r="C27" s="913"/>
      <c r="D27" s="913" t="s">
        <v>217</v>
      </c>
      <c r="E27" s="913"/>
      <c r="F27" s="913" t="s">
        <v>268</v>
      </c>
      <c r="G27" s="913"/>
      <c r="H27" s="913" t="s">
        <v>269</v>
      </c>
      <c r="I27" s="913"/>
      <c r="J27" s="913" t="s">
        <v>247</v>
      </c>
      <c r="K27" s="913"/>
      <c r="L27" s="913" t="s">
        <v>270</v>
      </c>
      <c r="M27" s="913"/>
      <c r="N27" s="913" t="s">
        <v>271</v>
      </c>
      <c r="O27" s="913"/>
      <c r="P27" s="913" t="s">
        <v>272</v>
      </c>
      <c r="Q27" s="913"/>
      <c r="R27" s="913" t="s">
        <v>253</v>
      </c>
      <c r="S27" s="913"/>
      <c r="T27" s="913" t="s">
        <v>273</v>
      </c>
      <c r="U27" s="913"/>
      <c r="V27" s="913" t="s">
        <v>274</v>
      </c>
      <c r="W27" s="913"/>
      <c r="X27" s="913" t="s">
        <v>275</v>
      </c>
      <c r="Y27" s="913"/>
      <c r="Z27" s="914" t="s">
        <v>5</v>
      </c>
      <c r="AA27" s="914"/>
      <c r="AB27" s="914" t="s">
        <v>6</v>
      </c>
      <c r="AC27" s="914"/>
      <c r="AD27" s="914" t="s">
        <v>7</v>
      </c>
      <c r="AE27" s="914"/>
      <c r="AF27" s="914" t="s">
        <v>45</v>
      </c>
      <c r="AG27" s="915"/>
      <c r="AH27" s="916" t="s">
        <v>276</v>
      </c>
      <c r="AI27" s="917"/>
    </row>
    <row r="28" spans="1:40" ht="15.75">
      <c r="A28" s="919"/>
      <c r="B28" s="524" t="str">
        <f>'Reported EBITDA'!$F$5</f>
        <v>Q3 2024</v>
      </c>
      <c r="C28" s="523" t="str">
        <f>'Reported EBITDA'!$G$5</f>
        <v>Q3 2023</v>
      </c>
      <c r="D28" s="524" t="str">
        <f>'Reported EBITDA'!$F$5</f>
        <v>Q3 2024</v>
      </c>
      <c r="E28" s="523" t="str">
        <f>'Reported EBITDA'!$G$5</f>
        <v>Q3 2023</v>
      </c>
      <c r="F28" s="524" t="str">
        <f>'Reported EBITDA'!$F$5</f>
        <v>Q3 2024</v>
      </c>
      <c r="G28" s="523" t="str">
        <f>'Reported EBITDA'!$G$5</f>
        <v>Q3 2023</v>
      </c>
      <c r="H28" s="524" t="str">
        <f>'Reported EBITDA'!$F$5</f>
        <v>Q3 2024</v>
      </c>
      <c r="I28" s="523" t="str">
        <f>'Reported EBITDA'!$G$5</f>
        <v>Q3 2023</v>
      </c>
      <c r="J28" s="524" t="str">
        <f>'Reported EBITDA'!$F$5</f>
        <v>Q3 2024</v>
      </c>
      <c r="K28" s="523" t="str">
        <f>'Reported EBITDA'!$G$5</f>
        <v>Q3 2023</v>
      </c>
      <c r="L28" s="524" t="str">
        <f>'Reported EBITDA'!$F$5</f>
        <v>Q3 2024</v>
      </c>
      <c r="M28" s="523" t="str">
        <f>'Reported EBITDA'!$G$5</f>
        <v>Q3 2023</v>
      </c>
      <c r="N28" s="524" t="str">
        <f>'Reported EBITDA'!$F$5</f>
        <v>Q3 2024</v>
      </c>
      <c r="O28" s="523" t="str">
        <f>'Reported EBITDA'!$G$5</f>
        <v>Q3 2023</v>
      </c>
      <c r="P28" s="524" t="str">
        <f>'Reported EBITDA'!$F$5</f>
        <v>Q3 2024</v>
      </c>
      <c r="Q28" s="523" t="str">
        <f>'Reported EBITDA'!$G$5</f>
        <v>Q3 2023</v>
      </c>
      <c r="R28" s="524" t="str">
        <f>'Reported EBITDA'!$F$5</f>
        <v>Q3 2024</v>
      </c>
      <c r="S28" s="523" t="str">
        <f>'Reported EBITDA'!$G$5</f>
        <v>Q3 2023</v>
      </c>
      <c r="T28" s="524" t="str">
        <f>'Reported EBITDA'!$F$5</f>
        <v>Q3 2024</v>
      </c>
      <c r="U28" s="523" t="str">
        <f>'Reported EBITDA'!$G$5</f>
        <v>Q3 2023</v>
      </c>
      <c r="V28" s="524" t="str">
        <f>'Reported EBITDA'!$F$5</f>
        <v>Q3 2024</v>
      </c>
      <c r="W28" s="523" t="str">
        <f>'Reported EBITDA'!$G$5</f>
        <v>Q3 2023</v>
      </c>
      <c r="X28" s="524" t="str">
        <f>'Reported EBITDA'!$F$5</f>
        <v>Q3 2024</v>
      </c>
      <c r="Y28" s="523" t="str">
        <f>'Reported EBITDA'!$G$5</f>
        <v>Q3 2023</v>
      </c>
      <c r="Z28" s="524" t="str">
        <f>'Reported EBITDA'!$F$5</f>
        <v>Q3 2024</v>
      </c>
      <c r="AA28" s="523" t="str">
        <f>'Reported EBITDA'!$G$5</f>
        <v>Q3 2023</v>
      </c>
      <c r="AB28" s="524" t="str">
        <f>'Reported EBITDA'!$F$5</f>
        <v>Q3 2024</v>
      </c>
      <c r="AC28" s="523" t="str">
        <f>'Reported EBITDA'!$G$5</f>
        <v>Q3 2023</v>
      </c>
      <c r="AD28" s="524" t="str">
        <f>'Reported EBITDA'!$F$5</f>
        <v>Q3 2024</v>
      </c>
      <c r="AE28" s="523" t="str">
        <f>'Reported EBITDA'!$G$5</f>
        <v>Q3 2023</v>
      </c>
      <c r="AF28" s="524" t="str">
        <f>'Reported EBITDA'!$F$5</f>
        <v>Q3 2024</v>
      </c>
      <c r="AG28" s="523" t="str">
        <f>'Reported EBITDA'!$G$5</f>
        <v>Q3 2023</v>
      </c>
      <c r="AH28" s="556" t="str">
        <f>'Reported EBITDA'!$F$5</f>
        <v>Q3 2024</v>
      </c>
      <c r="AI28" s="559" t="str">
        <f>'Reported EBITDA'!$G$5</f>
        <v>Q3 2023</v>
      </c>
    </row>
    <row r="29" spans="1:40" ht="15.75">
      <c r="A29" s="525" t="s">
        <v>277</v>
      </c>
      <c r="B29" s="526"/>
      <c r="C29" s="526"/>
      <c r="D29" s="526"/>
      <c r="E29" s="526"/>
      <c r="F29" s="526"/>
      <c r="G29" s="526"/>
      <c r="H29" s="526"/>
      <c r="I29" s="526"/>
      <c r="J29" s="526"/>
      <c r="K29" s="526"/>
      <c r="L29" s="526"/>
      <c r="M29" s="526"/>
      <c r="N29" s="526"/>
      <c r="O29" s="526"/>
      <c r="P29" s="526"/>
      <c r="Q29" s="526"/>
      <c r="R29" s="526"/>
      <c r="S29" s="526"/>
      <c r="T29" s="526"/>
      <c r="U29" s="526"/>
      <c r="V29" s="526"/>
      <c r="W29" s="526"/>
      <c r="X29" s="526"/>
      <c r="Y29" s="526"/>
      <c r="Z29" s="526"/>
      <c r="AA29" s="525"/>
      <c r="AB29" s="526"/>
      <c r="AC29" s="525"/>
      <c r="AD29" s="526"/>
      <c r="AE29" s="525"/>
      <c r="AF29" s="526"/>
      <c r="AG29" s="525"/>
      <c r="AH29" s="527"/>
      <c r="AI29" s="542"/>
    </row>
    <row r="30" spans="1:40" ht="15.75">
      <c r="A30" s="528" t="s">
        <v>278</v>
      </c>
      <c r="B30" s="529">
        <v>1.0012199999999998</v>
      </c>
      <c r="C30" s="530">
        <v>0.97456338999999992</v>
      </c>
      <c r="D30" s="529">
        <v>0.8927593533591901</v>
      </c>
      <c r="E30" s="530">
        <v>0.48235024102699608</v>
      </c>
      <c r="F30" s="529">
        <v>0.45090876761363097</v>
      </c>
      <c r="G30" s="530">
        <v>0.36964254264554713</v>
      </c>
      <c r="H30" s="529">
        <v>0</v>
      </c>
      <c r="I30" s="530">
        <v>0</v>
      </c>
      <c r="J30" s="529">
        <v>5.2720529999999979</v>
      </c>
      <c r="K30" s="530">
        <v>4.1302890000000012</v>
      </c>
      <c r="L30" s="529">
        <v>0</v>
      </c>
      <c r="M30" s="531">
        <v>0</v>
      </c>
      <c r="N30" s="529">
        <v>3.5050567294800001</v>
      </c>
      <c r="O30" s="530">
        <v>4.3912291306600002</v>
      </c>
      <c r="P30" s="529">
        <v>0.31601846183000004</v>
      </c>
      <c r="Q30" s="530">
        <v>9.2031040420000002E-2</v>
      </c>
      <c r="R30" s="529">
        <v>9.9030000000000007E-2</v>
      </c>
      <c r="S30" s="530">
        <v>0.19414000000000003</v>
      </c>
      <c r="T30" s="529">
        <v>0.555511375595096</v>
      </c>
      <c r="U30" s="530">
        <v>0.39754265975198222</v>
      </c>
      <c r="V30" s="529">
        <v>9.2994785189969717E-2</v>
      </c>
      <c r="W30" s="530">
        <v>7.01925269796978E-2</v>
      </c>
      <c r="X30" s="529">
        <v>0.15507686999999989</v>
      </c>
      <c r="Y30" s="530">
        <v>0.16628666586267563</v>
      </c>
      <c r="Z30" s="529">
        <f t="shared" ref="Z30:AA34" si="64">B30</f>
        <v>1.0012199999999998</v>
      </c>
      <c r="AA30" s="530">
        <f t="shared" si="64"/>
        <v>0.97456338999999992</v>
      </c>
      <c r="AB30" s="529">
        <f t="shared" ref="AB30:AC34" si="65">D30+F30+H30+J30+L30</f>
        <v>6.6157211209728191</v>
      </c>
      <c r="AC30" s="530">
        <f t="shared" si="65"/>
        <v>4.9822817836725442</v>
      </c>
      <c r="AD30" s="529">
        <f t="shared" ref="AD30:AE34" si="66">N30+P30</f>
        <v>3.8210751913100003</v>
      </c>
      <c r="AE30" s="530">
        <f t="shared" si="66"/>
        <v>4.4832601710800004</v>
      </c>
      <c r="AF30" s="529">
        <f t="shared" ref="AF30:AG34" si="67">T30+V30+X30</f>
        <v>0.80358303078506566</v>
      </c>
      <c r="AG30" s="563">
        <f t="shared" si="67"/>
        <v>0.63402185259435562</v>
      </c>
      <c r="AH30" s="557">
        <f t="shared" ref="AH30:AI34" si="68">Z30+AB30+AD30+AF30</f>
        <v>12.241599343067884</v>
      </c>
      <c r="AI30" s="570">
        <f t="shared" si="68"/>
        <v>11.0741271973469</v>
      </c>
    </row>
    <row r="31" spans="1:40">
      <c r="A31" s="245" t="s">
        <v>279</v>
      </c>
      <c r="B31" s="519">
        <v>1.0012199999999998</v>
      </c>
      <c r="C31" s="246">
        <v>0.97456338999999992</v>
      </c>
      <c r="D31" s="519">
        <v>0.89275935335918644</v>
      </c>
      <c r="E31" s="246">
        <v>0.48235024102699969</v>
      </c>
      <c r="F31" s="519">
        <v>0.45090876761363086</v>
      </c>
      <c r="G31" s="246">
        <v>0.36964254264554403</v>
      </c>
      <c r="H31" s="519">
        <v>0</v>
      </c>
      <c r="I31" s="246">
        <v>0</v>
      </c>
      <c r="J31" s="519">
        <v>9.476150285728932E-2</v>
      </c>
      <c r="K31" s="246">
        <v>0.14476453065190595</v>
      </c>
      <c r="L31" s="519">
        <v>0</v>
      </c>
      <c r="M31" s="269">
        <v>0</v>
      </c>
      <c r="N31" s="519">
        <v>3.3159743522800009</v>
      </c>
      <c r="O31" s="246">
        <v>4.264388353550002</v>
      </c>
      <c r="P31" s="519">
        <v>0</v>
      </c>
      <c r="Q31" s="246">
        <v>0</v>
      </c>
      <c r="R31" s="519">
        <v>0</v>
      </c>
      <c r="S31" s="246">
        <v>0</v>
      </c>
      <c r="T31" s="519">
        <v>0.50524634019509629</v>
      </c>
      <c r="U31" s="246">
        <v>0.35955246475197999</v>
      </c>
      <c r="V31" s="519">
        <v>9.2994785189969467E-2</v>
      </c>
      <c r="W31" s="246">
        <v>7.0192526979697883E-2</v>
      </c>
      <c r="X31" s="519">
        <v>0.15507686999999998</v>
      </c>
      <c r="Y31" s="246">
        <v>0.16628860373882162</v>
      </c>
      <c r="Z31" s="519">
        <f t="shared" si="64"/>
        <v>1.0012199999999998</v>
      </c>
      <c r="AA31" s="246">
        <f t="shared" si="64"/>
        <v>0.97456338999999992</v>
      </c>
      <c r="AB31" s="519">
        <f t="shared" si="65"/>
        <v>1.4384296238301064</v>
      </c>
      <c r="AC31" s="246">
        <f t="shared" si="65"/>
        <v>0.99675731432444969</v>
      </c>
      <c r="AD31" s="519">
        <f t="shared" si="66"/>
        <v>3.3159743522800009</v>
      </c>
      <c r="AE31" s="246">
        <f t="shared" si="66"/>
        <v>4.264388353550002</v>
      </c>
      <c r="AF31" s="519">
        <f t="shared" si="67"/>
        <v>0.75331799538506572</v>
      </c>
      <c r="AG31" s="564">
        <f t="shared" si="67"/>
        <v>0.5960335954704995</v>
      </c>
      <c r="AH31" s="560">
        <f t="shared" si="68"/>
        <v>6.5089419714951724</v>
      </c>
      <c r="AI31" s="571">
        <f t="shared" si="68"/>
        <v>6.8317426533449517</v>
      </c>
    </row>
    <row r="32" spans="1:40">
      <c r="A32" s="245" t="s">
        <v>280</v>
      </c>
      <c r="B32" s="519">
        <v>0</v>
      </c>
      <c r="C32" s="246">
        <v>0</v>
      </c>
      <c r="D32" s="519">
        <v>0</v>
      </c>
      <c r="E32" s="246">
        <v>0</v>
      </c>
      <c r="F32" s="519">
        <v>0</v>
      </c>
      <c r="G32" s="246">
        <v>0</v>
      </c>
      <c r="H32" s="519">
        <v>0</v>
      </c>
      <c r="I32" s="246">
        <v>0</v>
      </c>
      <c r="J32" s="519">
        <v>0</v>
      </c>
      <c r="K32" s="246">
        <v>0</v>
      </c>
      <c r="L32" s="519">
        <v>0</v>
      </c>
      <c r="M32" s="269">
        <v>0</v>
      </c>
      <c r="N32" s="519">
        <v>0.18908237720000012</v>
      </c>
      <c r="O32" s="246">
        <v>0.12696723369000001</v>
      </c>
      <c r="P32" s="519">
        <v>0</v>
      </c>
      <c r="Q32" s="246">
        <v>0</v>
      </c>
      <c r="R32" s="519">
        <v>9.9023367299999956E-2</v>
      </c>
      <c r="S32" s="246">
        <v>0.19414154562800001</v>
      </c>
      <c r="T32" s="519">
        <v>0</v>
      </c>
      <c r="U32" s="246">
        <v>0</v>
      </c>
      <c r="V32" s="550">
        <v>0</v>
      </c>
      <c r="W32" s="268">
        <v>0</v>
      </c>
      <c r="X32" s="519">
        <v>0</v>
      </c>
      <c r="Y32" s="246">
        <v>0</v>
      </c>
      <c r="Z32" s="519">
        <f t="shared" si="64"/>
        <v>0</v>
      </c>
      <c r="AA32" s="246">
        <f t="shared" si="64"/>
        <v>0</v>
      </c>
      <c r="AB32" s="519">
        <f t="shared" si="65"/>
        <v>0</v>
      </c>
      <c r="AC32" s="246">
        <f t="shared" si="65"/>
        <v>0</v>
      </c>
      <c r="AD32" s="519">
        <f t="shared" si="66"/>
        <v>0.18908237720000012</v>
      </c>
      <c r="AE32" s="246">
        <f t="shared" si="66"/>
        <v>0.12696723369000001</v>
      </c>
      <c r="AF32" s="519">
        <f t="shared" si="67"/>
        <v>0</v>
      </c>
      <c r="AG32" s="564">
        <f t="shared" si="67"/>
        <v>0</v>
      </c>
      <c r="AH32" s="561">
        <f t="shared" si="68"/>
        <v>0.18908237720000012</v>
      </c>
      <c r="AI32" s="572">
        <f t="shared" si="68"/>
        <v>0.12696723369000001</v>
      </c>
    </row>
    <row r="33" spans="1:35">
      <c r="A33" s="245" t="s">
        <v>281</v>
      </c>
      <c r="B33" s="519">
        <v>0</v>
      </c>
      <c r="C33" s="246">
        <v>0</v>
      </c>
      <c r="D33" s="519">
        <v>0</v>
      </c>
      <c r="E33" s="246">
        <v>0</v>
      </c>
      <c r="F33" s="519">
        <v>0</v>
      </c>
      <c r="G33" s="246">
        <v>0</v>
      </c>
      <c r="H33" s="519">
        <v>0</v>
      </c>
      <c r="I33" s="246">
        <v>0</v>
      </c>
      <c r="J33" s="519">
        <v>4.5250632322011004</v>
      </c>
      <c r="K33" s="246">
        <v>3.3785997281324898</v>
      </c>
      <c r="L33" s="519">
        <v>0</v>
      </c>
      <c r="M33" s="269">
        <v>0</v>
      </c>
      <c r="N33" s="519">
        <v>0</v>
      </c>
      <c r="O33" s="246">
        <v>0</v>
      </c>
      <c r="P33" s="519">
        <v>0.31601846183000004</v>
      </c>
      <c r="Q33" s="246">
        <v>9.2031040420000002E-2</v>
      </c>
      <c r="R33" s="519">
        <v>0</v>
      </c>
      <c r="S33" s="246">
        <v>0</v>
      </c>
      <c r="T33" s="519">
        <v>0</v>
      </c>
      <c r="U33" s="246">
        <v>0</v>
      </c>
      <c r="V33" s="550">
        <v>0</v>
      </c>
      <c r="W33" s="268">
        <v>0</v>
      </c>
      <c r="X33" s="519">
        <v>0</v>
      </c>
      <c r="Y33" s="246">
        <v>0</v>
      </c>
      <c r="Z33" s="519">
        <f t="shared" si="64"/>
        <v>0</v>
      </c>
      <c r="AA33" s="246">
        <f t="shared" si="64"/>
        <v>0</v>
      </c>
      <c r="AB33" s="519">
        <f t="shared" si="65"/>
        <v>4.5250632322011004</v>
      </c>
      <c r="AC33" s="246">
        <f t="shared" si="65"/>
        <v>3.3785997281324898</v>
      </c>
      <c r="AD33" s="519">
        <f t="shared" si="66"/>
        <v>0.31601846183000004</v>
      </c>
      <c r="AE33" s="246">
        <f t="shared" si="66"/>
        <v>9.2031040420000002E-2</v>
      </c>
      <c r="AF33" s="519">
        <f t="shared" si="67"/>
        <v>0</v>
      </c>
      <c r="AG33" s="564">
        <f t="shared" si="67"/>
        <v>0</v>
      </c>
      <c r="AH33" s="561">
        <f t="shared" si="68"/>
        <v>4.8410816940311001</v>
      </c>
      <c r="AI33" s="572">
        <f t="shared" si="68"/>
        <v>3.47063076855249</v>
      </c>
    </row>
    <row r="34" spans="1:35">
      <c r="A34" s="532" t="s">
        <v>282</v>
      </c>
      <c r="B34" s="533">
        <v>0</v>
      </c>
      <c r="C34" s="534">
        <v>0</v>
      </c>
      <c r="D34" s="533">
        <v>0</v>
      </c>
      <c r="E34" s="534">
        <v>0</v>
      </c>
      <c r="F34" s="533">
        <v>0</v>
      </c>
      <c r="G34" s="534">
        <v>0</v>
      </c>
      <c r="H34" s="533">
        <v>0</v>
      </c>
      <c r="I34" s="534">
        <v>0</v>
      </c>
      <c r="J34" s="533">
        <v>0.65222293258320096</v>
      </c>
      <c r="K34" s="534">
        <v>0.60692756817553228</v>
      </c>
      <c r="L34" s="533">
        <v>0</v>
      </c>
      <c r="M34" s="535">
        <v>0</v>
      </c>
      <c r="N34" s="533">
        <v>0</v>
      </c>
      <c r="O34" s="534">
        <v>0</v>
      </c>
      <c r="P34" s="533">
        <v>0</v>
      </c>
      <c r="Q34" s="534">
        <v>0</v>
      </c>
      <c r="R34" s="533">
        <v>0</v>
      </c>
      <c r="S34" s="534">
        <v>0</v>
      </c>
      <c r="T34" s="533">
        <v>5.0265035400000005E-2</v>
      </c>
      <c r="U34" s="534">
        <v>3.7990194999999914E-2</v>
      </c>
      <c r="V34" s="551">
        <v>0</v>
      </c>
      <c r="W34" s="536">
        <v>0</v>
      </c>
      <c r="X34" s="533">
        <v>0</v>
      </c>
      <c r="Y34" s="534">
        <v>0</v>
      </c>
      <c r="Z34" s="533">
        <f t="shared" si="64"/>
        <v>0</v>
      </c>
      <c r="AA34" s="534">
        <f t="shared" si="64"/>
        <v>0</v>
      </c>
      <c r="AB34" s="533">
        <f t="shared" si="65"/>
        <v>0.65222293258320096</v>
      </c>
      <c r="AC34" s="534">
        <f t="shared" si="65"/>
        <v>0.60692756817553228</v>
      </c>
      <c r="AD34" s="533">
        <f t="shared" si="66"/>
        <v>0</v>
      </c>
      <c r="AE34" s="534">
        <f t="shared" si="66"/>
        <v>0</v>
      </c>
      <c r="AF34" s="533">
        <f t="shared" si="67"/>
        <v>5.0265035400000005E-2</v>
      </c>
      <c r="AG34" s="565">
        <f t="shared" si="67"/>
        <v>3.7990194999999914E-2</v>
      </c>
      <c r="AH34" s="558">
        <f t="shared" si="68"/>
        <v>0.70248796798320101</v>
      </c>
      <c r="AI34" s="573">
        <f t="shared" si="68"/>
        <v>0.64491776317553218</v>
      </c>
    </row>
    <row r="35" spans="1:35" ht="15.75">
      <c r="A35" s="537" t="s">
        <v>283</v>
      </c>
      <c r="B35" s="538">
        <f t="shared" ref="B35" si="69">SUM(B37:B39)</f>
        <v>4.3999999999999996E-4</v>
      </c>
      <c r="C35" s="539">
        <f t="shared" ref="C35" si="70">SUM(C37:C39)</f>
        <v>3.306832500000001E-4</v>
      </c>
      <c r="D35" s="538">
        <f>SUM(D37:D39)</f>
        <v>0.29642886263000012</v>
      </c>
      <c r="E35" s="539">
        <f>SUM(E37:E39)</f>
        <v>0.42430543079875011</v>
      </c>
      <c r="F35" s="538">
        <f t="shared" ref="F35:Y35" si="71">SUM(F37:F39)</f>
        <v>6.1617155950673873E-2</v>
      </c>
      <c r="G35" s="539">
        <f t="shared" si="71"/>
        <v>3.7687762352000005E-2</v>
      </c>
      <c r="H35" s="538">
        <f t="shared" si="71"/>
        <v>7.4761729626847986</v>
      </c>
      <c r="I35" s="539">
        <f t="shared" si="71"/>
        <v>6.1117558880000065</v>
      </c>
      <c r="J35" s="538">
        <f t="shared" si="71"/>
        <v>1.9607539999999997</v>
      </c>
      <c r="K35" s="539">
        <f t="shared" si="71"/>
        <v>1.3097390000000013</v>
      </c>
      <c r="L35" s="538">
        <f t="shared" si="71"/>
        <v>0</v>
      </c>
      <c r="M35" s="539">
        <f t="shared" si="71"/>
        <v>0</v>
      </c>
      <c r="N35" s="538">
        <f t="shared" si="71"/>
        <v>1.4589276611500002</v>
      </c>
      <c r="O35" s="539">
        <f t="shared" si="71"/>
        <v>0.83430035099599975</v>
      </c>
      <c r="P35" s="538">
        <f t="shared" si="71"/>
        <v>0.50608329100000016</v>
      </c>
      <c r="Q35" s="539">
        <f t="shared" si="71"/>
        <v>0.59096706700000001</v>
      </c>
      <c r="R35" s="538">
        <f>SUM(R37:R39)</f>
        <v>6.5499354041916149E-3</v>
      </c>
      <c r="S35" s="539">
        <f>SUM(S37:S39)</f>
        <v>0</v>
      </c>
      <c r="T35" s="538">
        <f t="shared" si="71"/>
        <v>8.9172547858493656E-2</v>
      </c>
      <c r="U35" s="539">
        <f t="shared" si="71"/>
        <v>0.35791227281093507</v>
      </c>
      <c r="V35" s="538">
        <f t="shared" si="71"/>
        <v>0</v>
      </c>
      <c r="W35" s="539">
        <f t="shared" si="71"/>
        <v>0</v>
      </c>
      <c r="X35" s="538">
        <f t="shared" si="71"/>
        <v>0.17013903734227123</v>
      </c>
      <c r="Y35" s="539">
        <f t="shared" si="71"/>
        <v>0.18126837929222861</v>
      </c>
      <c r="Z35" s="538">
        <f t="shared" ref="Z35:AB35" si="72">SUM(Z37:Z39)</f>
        <v>4.3999999999999996E-4</v>
      </c>
      <c r="AA35" s="539">
        <f t="shared" si="72"/>
        <v>3.306832500000001E-4</v>
      </c>
      <c r="AB35" s="538">
        <f t="shared" si="72"/>
        <v>9.7949729812654738</v>
      </c>
      <c r="AC35" s="539">
        <f t="shared" ref="AC35:AI35" si="73">SUM(AC37:AC39)</f>
        <v>7.8834880811507571</v>
      </c>
      <c r="AD35" s="538">
        <f t="shared" si="73"/>
        <v>1.9650109521500001</v>
      </c>
      <c r="AE35" s="539">
        <f t="shared" si="73"/>
        <v>1.4252674179959997</v>
      </c>
      <c r="AF35" s="538">
        <f t="shared" si="73"/>
        <v>0.25931158520076486</v>
      </c>
      <c r="AG35" s="566">
        <f t="shared" si="73"/>
        <v>0.53918065210316368</v>
      </c>
      <c r="AH35" s="553">
        <f t="shared" si="73"/>
        <v>12.019735518616237</v>
      </c>
      <c r="AI35" s="574">
        <f t="shared" si="73"/>
        <v>9.8482668344999205</v>
      </c>
    </row>
    <row r="36" spans="1:35" ht="15.75">
      <c r="A36" s="540" t="s">
        <v>284</v>
      </c>
      <c r="B36" s="529">
        <f t="shared" ref="B36:Y36" si="74">SUM(B38:B39)</f>
        <v>4.3999999999999996E-4</v>
      </c>
      <c r="C36" s="530">
        <f t="shared" si="74"/>
        <v>3.306832500000001E-4</v>
      </c>
      <c r="D36" s="529">
        <f t="shared" si="74"/>
        <v>0.29642886263000012</v>
      </c>
      <c r="E36" s="530">
        <f t="shared" si="74"/>
        <v>0.42430543079875011</v>
      </c>
      <c r="F36" s="529">
        <f t="shared" si="74"/>
        <v>6.1617155950673873E-2</v>
      </c>
      <c r="G36" s="530">
        <f t="shared" si="74"/>
        <v>3.7687762352000005E-2</v>
      </c>
      <c r="H36" s="529">
        <f t="shared" si="74"/>
        <v>2.7209096016883376</v>
      </c>
      <c r="I36" s="530">
        <f t="shared" si="74"/>
        <v>2.543547273000009</v>
      </c>
      <c r="J36" s="529">
        <f t="shared" si="74"/>
        <v>0.6804346800020703</v>
      </c>
      <c r="K36" s="530">
        <f t="shared" si="74"/>
        <v>0.50403381700000138</v>
      </c>
      <c r="L36" s="529">
        <f t="shared" si="74"/>
        <v>0</v>
      </c>
      <c r="M36" s="530">
        <f t="shared" si="74"/>
        <v>0</v>
      </c>
      <c r="N36" s="529">
        <f t="shared" si="74"/>
        <v>1.4589276611500002</v>
      </c>
      <c r="O36" s="530">
        <f t="shared" si="74"/>
        <v>0.83430035099599975</v>
      </c>
      <c r="P36" s="529">
        <f t="shared" si="74"/>
        <v>0.50608329100000016</v>
      </c>
      <c r="Q36" s="530">
        <f t="shared" si="74"/>
        <v>0.59096706700000001</v>
      </c>
      <c r="R36" s="529">
        <f>SUM(R38:R39)</f>
        <v>6.5499354041916149E-3</v>
      </c>
      <c r="S36" s="530">
        <f>SUM(S38:S39)</f>
        <v>0</v>
      </c>
      <c r="T36" s="529">
        <f t="shared" si="74"/>
        <v>5.9122321520611039E-2</v>
      </c>
      <c r="U36" s="530">
        <f t="shared" si="74"/>
        <v>0.33973855781093509</v>
      </c>
      <c r="V36" s="529">
        <f t="shared" si="74"/>
        <v>0</v>
      </c>
      <c r="W36" s="530">
        <f t="shared" si="74"/>
        <v>0</v>
      </c>
      <c r="X36" s="529">
        <f t="shared" si="74"/>
        <v>5.199554390864413E-2</v>
      </c>
      <c r="Y36" s="530">
        <f t="shared" si="74"/>
        <v>6.2487746576649156E-2</v>
      </c>
      <c r="Z36" s="529">
        <f t="shared" ref="Z36:AB36" si="75">SUM(Z38:Z39)</f>
        <v>4.3999999999999996E-4</v>
      </c>
      <c r="AA36" s="530">
        <f t="shared" si="75"/>
        <v>3.306832500000001E-4</v>
      </c>
      <c r="AB36" s="529">
        <f t="shared" si="75"/>
        <v>3.759390300271082</v>
      </c>
      <c r="AC36" s="530">
        <f t="shared" ref="AC36:AI36" si="76">SUM(AC38:AC39)</f>
        <v>3.5095742831507604</v>
      </c>
      <c r="AD36" s="529">
        <f t="shared" si="76"/>
        <v>1.9650109521500001</v>
      </c>
      <c r="AE36" s="530">
        <f t="shared" si="76"/>
        <v>1.4252674179959997</v>
      </c>
      <c r="AF36" s="529">
        <f t="shared" si="76"/>
        <v>0.11111786542925517</v>
      </c>
      <c r="AG36" s="563">
        <f t="shared" si="76"/>
        <v>0.40222630438758428</v>
      </c>
      <c r="AH36" s="555">
        <f t="shared" si="76"/>
        <v>5.8359591178503365</v>
      </c>
      <c r="AI36" s="575">
        <f t="shared" si="76"/>
        <v>5.3373986887843445</v>
      </c>
    </row>
    <row r="37" spans="1:35">
      <c r="A37" s="245" t="s">
        <v>285</v>
      </c>
      <c r="B37" s="519">
        <v>0</v>
      </c>
      <c r="C37" s="246">
        <v>0</v>
      </c>
      <c r="D37" s="519">
        <v>0</v>
      </c>
      <c r="E37" s="246">
        <v>0</v>
      </c>
      <c r="F37" s="519">
        <v>0</v>
      </c>
      <c r="G37" s="246">
        <v>0</v>
      </c>
      <c r="H37" s="519">
        <v>4.7552633609964614</v>
      </c>
      <c r="I37" s="246">
        <v>3.5682086149999979</v>
      </c>
      <c r="J37" s="519">
        <v>1.2803193199979293</v>
      </c>
      <c r="K37" s="246">
        <v>0.80570518299999994</v>
      </c>
      <c r="L37" s="519">
        <v>0</v>
      </c>
      <c r="M37" s="246">
        <v>0</v>
      </c>
      <c r="N37" s="519">
        <v>0</v>
      </c>
      <c r="O37" s="246">
        <v>0</v>
      </c>
      <c r="P37" s="519">
        <v>0</v>
      </c>
      <c r="Q37" s="246">
        <v>0</v>
      </c>
      <c r="R37" s="519">
        <v>0</v>
      </c>
      <c r="S37" s="246">
        <v>0</v>
      </c>
      <c r="T37" s="519">
        <v>3.0050226337882607E-2</v>
      </c>
      <c r="U37" s="246">
        <v>1.8173714999999993E-2</v>
      </c>
      <c r="V37" s="550">
        <v>0</v>
      </c>
      <c r="W37" s="268">
        <v>0</v>
      </c>
      <c r="X37" s="519">
        <v>0.11814349343362709</v>
      </c>
      <c r="Y37" s="246">
        <v>0.11878063271557947</v>
      </c>
      <c r="Z37" s="519">
        <f t="shared" ref="Z37:AA40" si="77">B37</f>
        <v>0</v>
      </c>
      <c r="AA37" s="246">
        <f t="shared" si="77"/>
        <v>0</v>
      </c>
      <c r="AB37" s="519">
        <f t="shared" ref="AB37:AC40" si="78">D37+F37+H37+J37+L37</f>
        <v>6.0355826809943904</v>
      </c>
      <c r="AC37" s="246">
        <f t="shared" si="78"/>
        <v>4.3739137979999976</v>
      </c>
      <c r="AD37" s="519">
        <f t="shared" ref="AD37:AE40" si="79">N37+P37</f>
        <v>0</v>
      </c>
      <c r="AE37" s="246">
        <f t="shared" si="79"/>
        <v>0</v>
      </c>
      <c r="AF37" s="519">
        <f t="shared" ref="AF37:AG39" si="80">T37+V37+X37</f>
        <v>0.14819371977150969</v>
      </c>
      <c r="AG37" s="564">
        <f t="shared" si="80"/>
        <v>0.13695434771557946</v>
      </c>
      <c r="AH37" s="560">
        <f t="shared" ref="AH37:AI40" si="81">Z37+AB37+AD37+AF37</f>
        <v>6.1837764007659004</v>
      </c>
      <c r="AI37" s="571">
        <f t="shared" si="81"/>
        <v>4.5108681457155768</v>
      </c>
    </row>
    <row r="38" spans="1:35">
      <c r="A38" s="245" t="s">
        <v>286</v>
      </c>
      <c r="B38" s="519">
        <v>0</v>
      </c>
      <c r="C38" s="246">
        <v>0</v>
      </c>
      <c r="D38" s="519">
        <v>0.1766400000000001</v>
      </c>
      <c r="E38" s="246">
        <v>4.790866822064254E-2</v>
      </c>
      <c r="F38" s="519">
        <v>0</v>
      </c>
      <c r="G38" s="246">
        <v>0</v>
      </c>
      <c r="H38" s="519">
        <v>1.7379649303814535</v>
      </c>
      <c r="I38" s="246">
        <v>1.2870198850000101</v>
      </c>
      <c r="J38" s="519">
        <v>-3.7506875883377686E-2</v>
      </c>
      <c r="K38" s="246">
        <v>-9.5535980823678989E-3</v>
      </c>
      <c r="L38" s="519">
        <v>0</v>
      </c>
      <c r="M38" s="246">
        <v>0</v>
      </c>
      <c r="N38" s="519">
        <v>0.33377639249000024</v>
      </c>
      <c r="O38" s="246">
        <v>0.17463362603999996</v>
      </c>
      <c r="P38" s="519">
        <v>0.28496791039999997</v>
      </c>
      <c r="Q38" s="246">
        <v>0.37244821369999997</v>
      </c>
      <c r="R38" s="519">
        <v>0</v>
      </c>
      <c r="S38" s="246">
        <v>0</v>
      </c>
      <c r="T38" s="519">
        <v>4.7834709999999989E-2</v>
      </c>
      <c r="U38" s="246">
        <v>3.1760524000000005E-2</v>
      </c>
      <c r="V38" s="550">
        <v>0</v>
      </c>
      <c r="W38" s="268">
        <v>0</v>
      </c>
      <c r="X38" s="519">
        <v>9.3744000000000327E-3</v>
      </c>
      <c r="Y38" s="246">
        <v>0</v>
      </c>
      <c r="Z38" s="519">
        <f t="shared" si="77"/>
        <v>0</v>
      </c>
      <c r="AA38" s="246">
        <f t="shared" si="77"/>
        <v>0</v>
      </c>
      <c r="AB38" s="519">
        <f t="shared" si="78"/>
        <v>1.877098054498076</v>
      </c>
      <c r="AC38" s="246">
        <f t="shared" si="78"/>
        <v>1.3253749551382845</v>
      </c>
      <c r="AD38" s="519">
        <f t="shared" si="79"/>
        <v>0.61874430289000015</v>
      </c>
      <c r="AE38" s="246">
        <f t="shared" si="79"/>
        <v>0.54708183973999991</v>
      </c>
      <c r="AF38" s="519">
        <f t="shared" si="80"/>
        <v>5.7209110000000021E-2</v>
      </c>
      <c r="AG38" s="564">
        <f t="shared" si="80"/>
        <v>3.1760524000000005E-2</v>
      </c>
      <c r="AH38" s="561">
        <f t="shared" si="81"/>
        <v>2.5530514673880762</v>
      </c>
      <c r="AI38" s="572">
        <f t="shared" si="81"/>
        <v>1.9042173188782845</v>
      </c>
    </row>
    <row r="39" spans="1:35">
      <c r="A39" s="532" t="s">
        <v>287</v>
      </c>
      <c r="B39" s="533">
        <v>4.3999999999999996E-4</v>
      </c>
      <c r="C39" s="534">
        <v>3.306832500000001E-4</v>
      </c>
      <c r="D39" s="533">
        <v>0.11978886263000003</v>
      </c>
      <c r="E39" s="534">
        <v>0.37639676257810756</v>
      </c>
      <c r="F39" s="533">
        <v>6.1617155950673873E-2</v>
      </c>
      <c r="G39" s="534">
        <v>3.7687762352000005E-2</v>
      </c>
      <c r="H39" s="533">
        <v>0.98294467130688401</v>
      </c>
      <c r="I39" s="534">
        <v>1.256527387999999</v>
      </c>
      <c r="J39" s="533">
        <v>0.71794155588544795</v>
      </c>
      <c r="K39" s="534">
        <v>0.51358741508236927</v>
      </c>
      <c r="L39" s="533">
        <v>0</v>
      </c>
      <c r="M39" s="534">
        <v>0</v>
      </c>
      <c r="N39" s="533">
        <v>1.1251512686599998</v>
      </c>
      <c r="O39" s="534">
        <v>0.65966672495599976</v>
      </c>
      <c r="P39" s="533">
        <v>0.22111538060000022</v>
      </c>
      <c r="Q39" s="534">
        <v>0.21851885330000004</v>
      </c>
      <c r="R39" s="533">
        <v>6.5499354041916149E-3</v>
      </c>
      <c r="S39" s="534">
        <v>0</v>
      </c>
      <c r="T39" s="533">
        <v>1.1287611520611052E-2</v>
      </c>
      <c r="U39" s="534">
        <v>0.30797803381093508</v>
      </c>
      <c r="V39" s="551">
        <v>0</v>
      </c>
      <c r="W39" s="536">
        <v>0</v>
      </c>
      <c r="X39" s="533">
        <v>4.2621143908644098E-2</v>
      </c>
      <c r="Y39" s="534">
        <v>6.2487746576649156E-2</v>
      </c>
      <c r="Z39" s="533">
        <f t="shared" si="77"/>
        <v>4.3999999999999996E-4</v>
      </c>
      <c r="AA39" s="534">
        <f t="shared" si="77"/>
        <v>3.306832500000001E-4</v>
      </c>
      <c r="AB39" s="533">
        <f t="shared" si="78"/>
        <v>1.882292245773006</v>
      </c>
      <c r="AC39" s="534">
        <f t="shared" si="78"/>
        <v>2.1841993280124758</v>
      </c>
      <c r="AD39" s="533">
        <f t="shared" si="79"/>
        <v>1.3462666492599999</v>
      </c>
      <c r="AE39" s="534">
        <f t="shared" si="79"/>
        <v>0.87818557825599974</v>
      </c>
      <c r="AF39" s="533">
        <f t="shared" si="80"/>
        <v>5.3908755429255148E-2</v>
      </c>
      <c r="AG39" s="565">
        <f t="shared" si="80"/>
        <v>0.37046578038758426</v>
      </c>
      <c r="AH39" s="558">
        <f t="shared" si="81"/>
        <v>3.2829076504622607</v>
      </c>
      <c r="AI39" s="573">
        <f t="shared" si="81"/>
        <v>3.4331813699060598</v>
      </c>
    </row>
    <row r="40" spans="1:35" ht="15.75">
      <c r="A40" s="544" t="s">
        <v>288</v>
      </c>
      <c r="B40" s="548">
        <v>0</v>
      </c>
      <c r="C40" s="544">
        <v>0</v>
      </c>
      <c r="D40" s="548">
        <v>0</v>
      </c>
      <c r="E40" s="544">
        <v>0</v>
      </c>
      <c r="F40" s="548">
        <v>0</v>
      </c>
      <c r="G40" s="544">
        <v>0</v>
      </c>
      <c r="H40" s="548">
        <v>0</v>
      </c>
      <c r="I40" s="544">
        <v>0</v>
      </c>
      <c r="J40" s="545">
        <v>0</v>
      </c>
      <c r="K40" s="546">
        <v>0</v>
      </c>
      <c r="L40" s="548">
        <v>0</v>
      </c>
      <c r="M40" s="546">
        <v>0</v>
      </c>
      <c r="N40" s="545">
        <v>45.06016807200001</v>
      </c>
      <c r="O40" s="546">
        <v>46.954307741999983</v>
      </c>
      <c r="P40" s="545">
        <v>1.1630473000000001</v>
      </c>
      <c r="Q40" s="546">
        <v>0.44912839999999998</v>
      </c>
      <c r="R40" s="548">
        <v>0</v>
      </c>
      <c r="S40" s="544">
        <v>0</v>
      </c>
      <c r="T40" s="548">
        <v>0</v>
      </c>
      <c r="U40" s="544">
        <v>0</v>
      </c>
      <c r="V40" s="552">
        <v>0</v>
      </c>
      <c r="W40" s="547">
        <v>0</v>
      </c>
      <c r="X40" s="548">
        <v>0</v>
      </c>
      <c r="Y40" s="544">
        <v>0</v>
      </c>
      <c r="Z40" s="548">
        <f t="shared" si="77"/>
        <v>0</v>
      </c>
      <c r="AA40" s="544">
        <f t="shared" si="77"/>
        <v>0</v>
      </c>
      <c r="AB40" s="548">
        <f t="shared" si="78"/>
        <v>0</v>
      </c>
      <c r="AC40" s="544">
        <f t="shared" si="78"/>
        <v>0</v>
      </c>
      <c r="AD40" s="545">
        <f t="shared" si="79"/>
        <v>46.223215372000013</v>
      </c>
      <c r="AE40" s="546">
        <f t="shared" si="79"/>
        <v>47.403436141999983</v>
      </c>
      <c r="AF40" s="548"/>
      <c r="AG40" s="567"/>
      <c r="AH40" s="554">
        <f t="shared" si="81"/>
        <v>46.223215372000013</v>
      </c>
      <c r="AI40" s="576">
        <f t="shared" si="81"/>
        <v>47.403436141999983</v>
      </c>
    </row>
    <row r="41" spans="1:35" ht="15.75">
      <c r="A41" s="544" t="s">
        <v>289</v>
      </c>
      <c r="B41" s="545">
        <f t="shared" ref="B41:Q41" si="82">SUM(B43:B46)</f>
        <v>1.0016699999999998</v>
      </c>
      <c r="C41" s="546">
        <f t="shared" si="82"/>
        <v>0.97489407324999988</v>
      </c>
      <c r="D41" s="545">
        <f t="shared" si="82"/>
        <v>1.1891882159896061</v>
      </c>
      <c r="E41" s="546">
        <f t="shared" si="82"/>
        <v>0.90665567182574947</v>
      </c>
      <c r="F41" s="545">
        <f t="shared" si="82"/>
        <v>0.51252592356430493</v>
      </c>
      <c r="G41" s="546">
        <f t="shared" si="82"/>
        <v>0.40733030499754386</v>
      </c>
      <c r="H41" s="545">
        <f t="shared" si="82"/>
        <v>7.4761729626847693</v>
      </c>
      <c r="I41" s="546">
        <f t="shared" si="82"/>
        <v>6.1117558880000056</v>
      </c>
      <c r="J41" s="545">
        <f t="shared" si="82"/>
        <v>7.2328070000000038</v>
      </c>
      <c r="K41" s="546">
        <f t="shared" si="82"/>
        <v>5.4400369999999905</v>
      </c>
      <c r="L41" s="549">
        <f t="shared" si="82"/>
        <v>0</v>
      </c>
      <c r="M41" s="546">
        <f t="shared" si="82"/>
        <v>0</v>
      </c>
      <c r="N41" s="545">
        <f t="shared" si="82"/>
        <v>4.91897244944</v>
      </c>
      <c r="O41" s="546">
        <f t="shared" si="82"/>
        <v>5.1786737477059983</v>
      </c>
      <c r="P41" s="545">
        <f t="shared" si="82"/>
        <v>0.82331030920000003</v>
      </c>
      <c r="Q41" s="546">
        <f t="shared" si="82"/>
        <v>0.68344897919999992</v>
      </c>
      <c r="R41" s="545">
        <f>SUM(R43:R46)</f>
        <v>0.10557330270419157</v>
      </c>
      <c r="S41" s="546">
        <f>SUM(S43:S46)</f>
        <v>0.19414154562800001</v>
      </c>
      <c r="T41" s="545">
        <v>555.51137559509596</v>
      </c>
      <c r="U41" s="546">
        <v>397.54265975198223</v>
      </c>
      <c r="V41" s="545">
        <v>92.994785189969718</v>
      </c>
      <c r="W41" s="546">
        <v>70.192526979697803</v>
      </c>
      <c r="X41" s="545">
        <v>155.0768699999999</v>
      </c>
      <c r="Y41" s="546">
        <v>166.28666586267562</v>
      </c>
      <c r="Z41" s="545">
        <f t="shared" ref="Z41:AI41" si="83">SUM(Z43:Z46)</f>
        <v>1.0016699999999998</v>
      </c>
      <c r="AA41" s="546">
        <f t="shared" si="83"/>
        <v>0.97489407324999988</v>
      </c>
      <c r="AB41" s="545">
        <f t="shared" si="83"/>
        <v>16.410694102238683</v>
      </c>
      <c r="AC41" s="546">
        <f t="shared" si="83"/>
        <v>12.865778864823291</v>
      </c>
      <c r="AD41" s="545">
        <f t="shared" si="83"/>
        <v>5.74228275864</v>
      </c>
      <c r="AE41" s="546">
        <f t="shared" si="83"/>
        <v>5.8621227269059997</v>
      </c>
      <c r="AF41" s="545">
        <f t="shared" si="83"/>
        <v>1.0628890327907343</v>
      </c>
      <c r="AG41" s="568">
        <f t="shared" si="83"/>
        <v>1.1732797220801525</v>
      </c>
      <c r="AH41" s="553">
        <f t="shared" si="83"/>
        <v>24.217535893669417</v>
      </c>
      <c r="AI41" s="574">
        <f t="shared" si="83"/>
        <v>20.876075387059437</v>
      </c>
    </row>
    <row r="42" spans="1:35" ht="15.75">
      <c r="A42" s="544" t="s">
        <v>290</v>
      </c>
      <c r="B42" s="545">
        <f t="shared" ref="B42:AI42" si="84">SUM(B43:B45)</f>
        <v>1.0016699999999998</v>
      </c>
      <c r="C42" s="546">
        <f t="shared" si="84"/>
        <v>0.97489407324999988</v>
      </c>
      <c r="D42" s="545">
        <f t="shared" si="84"/>
        <v>0.45682821598960649</v>
      </c>
      <c r="E42" s="546">
        <f t="shared" si="84"/>
        <v>3.4495671825749585E-2</v>
      </c>
      <c r="F42" s="545">
        <f t="shared" si="84"/>
        <v>0.37342192356430498</v>
      </c>
      <c r="G42" s="546">
        <f t="shared" si="84"/>
        <v>0.27485030499754382</v>
      </c>
      <c r="H42" s="545">
        <f t="shared" si="84"/>
        <v>6.1958536426868402</v>
      </c>
      <c r="I42" s="546">
        <f t="shared" si="84"/>
        <v>5.3060507050000059</v>
      </c>
      <c r="J42" s="545">
        <f t="shared" si="84"/>
        <v>3.3490076390035424</v>
      </c>
      <c r="K42" s="546">
        <f t="shared" si="84"/>
        <v>2.8782683849999922</v>
      </c>
      <c r="L42" s="545">
        <f t="shared" si="84"/>
        <v>0</v>
      </c>
      <c r="M42" s="546">
        <f t="shared" si="84"/>
        <v>0</v>
      </c>
      <c r="N42" s="545">
        <f t="shared" si="84"/>
        <v>4.91897244944</v>
      </c>
      <c r="O42" s="546">
        <f t="shared" si="84"/>
        <v>5.1786737477059983</v>
      </c>
      <c r="P42" s="545">
        <f t="shared" si="84"/>
        <v>0.82331030920000003</v>
      </c>
      <c r="Q42" s="546">
        <f t="shared" si="84"/>
        <v>0.68344897919999992</v>
      </c>
      <c r="R42" s="545">
        <f>SUM(R43:R45)</f>
        <v>0.10557330270419157</v>
      </c>
      <c r="S42" s="546">
        <f>SUM(S43:S45)</f>
        <v>0.19414154562800001</v>
      </c>
      <c r="T42" s="545">
        <f t="shared" si="84"/>
        <v>0.61462811392061112</v>
      </c>
      <c r="U42" s="546">
        <f t="shared" si="84"/>
        <v>0.72232171108500021</v>
      </c>
      <c r="V42" s="545">
        <f t="shared" si="84"/>
        <v>9.2994785189969467E-2</v>
      </c>
      <c r="W42" s="546">
        <f t="shared" si="84"/>
        <v>7.0192526979697883E-2</v>
      </c>
      <c r="X42" s="545">
        <f t="shared" si="84"/>
        <v>0.20667241390864408</v>
      </c>
      <c r="Y42" s="546">
        <f t="shared" si="84"/>
        <v>0.22876602878886598</v>
      </c>
      <c r="Z42" s="545">
        <f t="shared" si="84"/>
        <v>1.0016699999999998</v>
      </c>
      <c r="AA42" s="546">
        <f t="shared" si="84"/>
        <v>0.97489407324999988</v>
      </c>
      <c r="AB42" s="545">
        <f t="shared" si="84"/>
        <v>10.375111421244293</v>
      </c>
      <c r="AC42" s="546">
        <f t="shared" si="84"/>
        <v>8.4936650668232918</v>
      </c>
      <c r="AD42" s="545">
        <f t="shared" si="84"/>
        <v>5.74228275864</v>
      </c>
      <c r="AE42" s="546">
        <f t="shared" si="84"/>
        <v>5.8621227269059997</v>
      </c>
      <c r="AF42" s="545">
        <f t="shared" si="84"/>
        <v>0.91429531301922462</v>
      </c>
      <c r="AG42" s="568">
        <f t="shared" si="84"/>
        <v>1.0212802668535641</v>
      </c>
      <c r="AH42" s="555">
        <f t="shared" si="84"/>
        <v>18.033359492903518</v>
      </c>
      <c r="AI42" s="575">
        <f t="shared" si="84"/>
        <v>16.351962133832853</v>
      </c>
    </row>
    <row r="43" spans="1:35">
      <c r="A43" s="245" t="s">
        <v>291</v>
      </c>
      <c r="B43" s="519">
        <v>1.0016699999999998</v>
      </c>
      <c r="C43" s="246">
        <v>0.97489407324999988</v>
      </c>
      <c r="D43" s="519">
        <v>0</v>
      </c>
      <c r="E43" s="246">
        <v>0</v>
      </c>
      <c r="F43" s="519">
        <v>0.31563613727766893</v>
      </c>
      <c r="G43" s="246">
        <v>0.25979154819065853</v>
      </c>
      <c r="H43" s="519">
        <v>0</v>
      </c>
      <c r="I43" s="246">
        <v>0</v>
      </c>
      <c r="J43" s="519">
        <v>1.7648768095014029</v>
      </c>
      <c r="K43" s="246">
        <v>1.7389948290426933</v>
      </c>
      <c r="L43" s="519">
        <v>0</v>
      </c>
      <c r="M43" s="246">
        <v>0</v>
      </c>
      <c r="N43" s="519">
        <v>2.8349755799699996</v>
      </c>
      <c r="O43" s="246">
        <v>2.8086747598899984</v>
      </c>
      <c r="P43" s="519">
        <v>0.62990508060000006</v>
      </c>
      <c r="Q43" s="246">
        <v>0.6414015515999999</v>
      </c>
      <c r="R43" s="519">
        <v>0.10557330270419157</v>
      </c>
      <c r="S43" s="246">
        <v>0.14573278758144237</v>
      </c>
      <c r="T43" s="519">
        <v>0.39005825299999991</v>
      </c>
      <c r="U43" s="246">
        <v>0.53590927666316712</v>
      </c>
      <c r="V43" s="519">
        <v>9.2994785189969467E-2</v>
      </c>
      <c r="W43" s="246">
        <v>7.0192526979697883E-2</v>
      </c>
      <c r="X43" s="519">
        <v>3.6083561799999782E-2</v>
      </c>
      <c r="Y43" s="246">
        <v>3.6083561799999782E-2</v>
      </c>
      <c r="Z43" s="519">
        <f t="shared" ref="Z43:AA47" si="85">B43</f>
        <v>1.0016699999999998</v>
      </c>
      <c r="AA43" s="246">
        <f t="shared" si="85"/>
        <v>0.97489407324999988</v>
      </c>
      <c r="AB43" s="519">
        <f t="shared" ref="AB43:AC46" si="86">D43+F43+H43+J43+L43</f>
        <v>2.0805129467790717</v>
      </c>
      <c r="AC43" s="246">
        <f t="shared" si="86"/>
        <v>1.9987863772333518</v>
      </c>
      <c r="AD43" s="519">
        <f t="shared" ref="AD43:AE46" si="87">N43+P43</f>
        <v>3.4648806605699995</v>
      </c>
      <c r="AE43" s="246">
        <f t="shared" si="87"/>
        <v>3.4500763114899984</v>
      </c>
      <c r="AF43" s="519">
        <f t="shared" ref="AF43:AG47" si="88">T43+V43+X43</f>
        <v>0.51913659998996919</v>
      </c>
      <c r="AG43" s="564">
        <f t="shared" si="88"/>
        <v>0.64218536544286486</v>
      </c>
      <c r="AH43" s="560">
        <f t="shared" ref="AH43:AI46" si="89">Z43+AB43+AD43+AF43</f>
        <v>7.0662002073390404</v>
      </c>
      <c r="AI43" s="571">
        <f t="shared" si="89"/>
        <v>7.0659421274162151</v>
      </c>
    </row>
    <row r="44" spans="1:35">
      <c r="A44" s="245" t="s">
        <v>292</v>
      </c>
      <c r="B44" s="519">
        <v>0</v>
      </c>
      <c r="C44" s="246">
        <v>0</v>
      </c>
      <c r="D44" s="519">
        <v>0</v>
      </c>
      <c r="E44" s="246">
        <v>0</v>
      </c>
      <c r="F44" s="519">
        <v>5.6843418860808016E-17</v>
      </c>
      <c r="G44" s="246">
        <v>0</v>
      </c>
      <c r="H44" s="519">
        <v>5.9285220984865701</v>
      </c>
      <c r="I44" s="246">
        <v>4.6766522620000055</v>
      </c>
      <c r="J44" s="519">
        <v>0.11451682950213944</v>
      </c>
      <c r="K44" s="246">
        <v>-0.14670744404270136</v>
      </c>
      <c r="L44" s="519">
        <v>0</v>
      </c>
      <c r="M44" s="246">
        <v>0</v>
      </c>
      <c r="N44" s="519">
        <v>1.232710948736</v>
      </c>
      <c r="O44" s="246">
        <v>1.1775161424960001</v>
      </c>
      <c r="P44" s="519">
        <v>0</v>
      </c>
      <c r="Q44" s="246">
        <v>0</v>
      </c>
      <c r="R44" s="519">
        <v>0</v>
      </c>
      <c r="S44" s="246">
        <v>3.3782100344460025E-3</v>
      </c>
      <c r="T44" s="519">
        <v>0.15286028900000001</v>
      </c>
      <c r="U44" s="246">
        <v>0.15207013599999994</v>
      </c>
      <c r="V44" s="519">
        <v>0</v>
      </c>
      <c r="W44" s="246">
        <v>0</v>
      </c>
      <c r="X44" s="519">
        <v>0.13076839218997996</v>
      </c>
      <c r="Y44" s="246">
        <v>0.12627771959442141</v>
      </c>
      <c r="Z44" s="519">
        <f t="shared" si="85"/>
        <v>0</v>
      </c>
      <c r="AA44" s="246">
        <f t="shared" si="85"/>
        <v>0</v>
      </c>
      <c r="AB44" s="519">
        <f t="shared" si="86"/>
        <v>6.0430389279887091</v>
      </c>
      <c r="AC44" s="246">
        <f t="shared" si="86"/>
        <v>4.5299448179573041</v>
      </c>
      <c r="AD44" s="519">
        <f t="shared" si="87"/>
        <v>1.232710948736</v>
      </c>
      <c r="AE44" s="246">
        <f t="shared" si="87"/>
        <v>1.1775161424960001</v>
      </c>
      <c r="AF44" s="519">
        <f t="shared" si="88"/>
        <v>0.28362868118997997</v>
      </c>
      <c r="AG44" s="564">
        <f t="shared" si="88"/>
        <v>0.27834785559442132</v>
      </c>
      <c r="AH44" s="561">
        <f t="shared" si="89"/>
        <v>7.5593785579146893</v>
      </c>
      <c r="AI44" s="572">
        <f t="shared" si="89"/>
        <v>5.985808816047725</v>
      </c>
    </row>
    <row r="45" spans="1:35">
      <c r="A45" s="245" t="s">
        <v>293</v>
      </c>
      <c r="B45" s="519">
        <v>0</v>
      </c>
      <c r="C45" s="246">
        <v>0</v>
      </c>
      <c r="D45" s="519">
        <v>0.45682821598960649</v>
      </c>
      <c r="E45" s="246">
        <v>3.4495671825749585E-2</v>
      </c>
      <c r="F45" s="519">
        <v>5.7785786286635998E-2</v>
      </c>
      <c r="G45" s="246">
        <v>1.5058756806885299E-2</v>
      </c>
      <c r="H45" s="519">
        <v>0.26733154420026994</v>
      </c>
      <c r="I45" s="246">
        <v>0.62939844300000047</v>
      </c>
      <c r="J45" s="519">
        <v>1.469614</v>
      </c>
      <c r="K45" s="246">
        <v>1.285981</v>
      </c>
      <c r="L45" s="519">
        <v>0</v>
      </c>
      <c r="M45" s="246">
        <v>0</v>
      </c>
      <c r="N45" s="519">
        <v>0.851285920734</v>
      </c>
      <c r="O45" s="246">
        <v>1.1924828453200003</v>
      </c>
      <c r="P45" s="519">
        <v>0.19340522860000003</v>
      </c>
      <c r="Q45" s="246">
        <v>4.2047427600000006E-2</v>
      </c>
      <c r="R45" s="519">
        <v>0</v>
      </c>
      <c r="S45" s="246">
        <v>4.5030548012111635E-2</v>
      </c>
      <c r="T45" s="519">
        <v>7.170957192061117E-2</v>
      </c>
      <c r="U45" s="246">
        <v>3.4342298421833103E-2</v>
      </c>
      <c r="V45" s="519">
        <v>0</v>
      </c>
      <c r="W45" s="246">
        <v>0</v>
      </c>
      <c r="X45" s="519">
        <v>3.9820459918664342E-2</v>
      </c>
      <c r="Y45" s="246">
        <v>6.640474739444481E-2</v>
      </c>
      <c r="Z45" s="519">
        <f t="shared" si="85"/>
        <v>0</v>
      </c>
      <c r="AA45" s="246">
        <f t="shared" si="85"/>
        <v>0</v>
      </c>
      <c r="AB45" s="519">
        <f t="shared" si="86"/>
        <v>2.2515595464765124</v>
      </c>
      <c r="AC45" s="246">
        <f t="shared" si="86"/>
        <v>1.9649338716326354</v>
      </c>
      <c r="AD45" s="519">
        <f t="shared" si="87"/>
        <v>1.0446911493340001</v>
      </c>
      <c r="AE45" s="246">
        <f t="shared" si="87"/>
        <v>1.2345302729200003</v>
      </c>
      <c r="AF45" s="519">
        <f t="shared" si="88"/>
        <v>0.11153003183927551</v>
      </c>
      <c r="AG45" s="564">
        <f t="shared" si="88"/>
        <v>0.10074704581627791</v>
      </c>
      <c r="AH45" s="561">
        <f t="shared" si="89"/>
        <v>3.4077807276497878</v>
      </c>
      <c r="AI45" s="572">
        <f t="shared" si="89"/>
        <v>3.3002111903689135</v>
      </c>
    </row>
    <row r="46" spans="1:35">
      <c r="A46" s="532" t="s">
        <v>298</v>
      </c>
      <c r="B46" s="533">
        <v>0</v>
      </c>
      <c r="C46" s="534">
        <v>0</v>
      </c>
      <c r="D46" s="533">
        <v>0.73235999999999968</v>
      </c>
      <c r="E46" s="534">
        <v>0.87215999999999982</v>
      </c>
      <c r="F46" s="533">
        <v>0.13910399999999998</v>
      </c>
      <c r="G46" s="534">
        <v>0.13248000000000001</v>
      </c>
      <c r="H46" s="533">
        <v>1.2803193199979293</v>
      </c>
      <c r="I46" s="534">
        <v>0.80570518299999994</v>
      </c>
      <c r="J46" s="533">
        <v>3.8837993609964614</v>
      </c>
      <c r="K46" s="534">
        <v>2.5617686149999983</v>
      </c>
      <c r="L46" s="533">
        <v>0</v>
      </c>
      <c r="M46" s="534">
        <v>0</v>
      </c>
      <c r="N46" s="533">
        <v>0</v>
      </c>
      <c r="O46" s="534">
        <v>0</v>
      </c>
      <c r="P46" s="533">
        <v>0</v>
      </c>
      <c r="Q46" s="534">
        <v>0</v>
      </c>
      <c r="R46" s="533">
        <v>0</v>
      </c>
      <c r="S46" s="534">
        <v>0</v>
      </c>
      <c r="T46" s="533">
        <v>3.0050226337882607E-2</v>
      </c>
      <c r="U46" s="534">
        <v>3.3218822511008834E-2</v>
      </c>
      <c r="V46" s="533">
        <v>0</v>
      </c>
      <c r="W46" s="534">
        <v>0</v>
      </c>
      <c r="X46" s="533">
        <v>0.11854349343362711</v>
      </c>
      <c r="Y46" s="534">
        <v>0.11878063271557947</v>
      </c>
      <c r="Z46" s="533">
        <f t="shared" si="85"/>
        <v>0</v>
      </c>
      <c r="AA46" s="534">
        <f t="shared" si="85"/>
        <v>0</v>
      </c>
      <c r="AB46" s="533">
        <f t="shared" si="86"/>
        <v>6.0355826809943904</v>
      </c>
      <c r="AC46" s="534">
        <f t="shared" si="86"/>
        <v>4.3721137979999982</v>
      </c>
      <c r="AD46" s="533">
        <f t="shared" si="87"/>
        <v>0</v>
      </c>
      <c r="AE46" s="534">
        <f t="shared" si="87"/>
        <v>0</v>
      </c>
      <c r="AF46" s="533">
        <f t="shared" si="88"/>
        <v>0.1485937197715097</v>
      </c>
      <c r="AG46" s="565">
        <f t="shared" si="88"/>
        <v>0.15199945522658831</v>
      </c>
      <c r="AH46" s="579">
        <f t="shared" si="89"/>
        <v>6.1841764007659004</v>
      </c>
      <c r="AI46" s="580">
        <f t="shared" si="89"/>
        <v>4.5241132532265862</v>
      </c>
    </row>
    <row r="47" spans="1:35" ht="15.75">
      <c r="A47" s="528" t="s">
        <v>295</v>
      </c>
      <c r="B47" s="529">
        <v>38.262999999999998</v>
      </c>
      <c r="C47" s="530">
        <v>30.065000000000001</v>
      </c>
      <c r="D47" s="529">
        <v>135.65940000000003</v>
      </c>
      <c r="E47" s="530">
        <v>78.635775000000024</v>
      </c>
      <c r="F47" s="529">
        <v>135.65940000000003</v>
      </c>
      <c r="G47" s="530">
        <v>78.635775000000024</v>
      </c>
      <c r="H47" s="529">
        <v>135.65940000000003</v>
      </c>
      <c r="I47" s="530">
        <v>78.635775000000024</v>
      </c>
      <c r="J47" s="529">
        <v>135.65940000000003</v>
      </c>
      <c r="K47" s="530">
        <v>78.635775000000024</v>
      </c>
      <c r="L47" s="529">
        <v>135.65940000000003</v>
      </c>
      <c r="M47" s="530">
        <v>78.635775000000024</v>
      </c>
      <c r="N47" s="529">
        <v>20.771638542469997</v>
      </c>
      <c r="O47" s="530">
        <v>20.682267448380014</v>
      </c>
      <c r="P47" s="529">
        <v>20.771638542469997</v>
      </c>
      <c r="Q47" s="530">
        <v>20.682267448380014</v>
      </c>
      <c r="R47" s="529">
        <v>0</v>
      </c>
      <c r="S47" s="530">
        <v>14.633462868690003</v>
      </c>
      <c r="T47" s="529">
        <v>3.1348390160224291</v>
      </c>
      <c r="U47" s="530">
        <v>3.0510119044549437</v>
      </c>
      <c r="V47" s="529">
        <v>3.0756104800000021</v>
      </c>
      <c r="W47" s="530">
        <v>3.06093422</v>
      </c>
      <c r="X47" s="529">
        <v>3.3073530000000009</v>
      </c>
      <c r="Y47" s="530">
        <v>3.1264500000000006</v>
      </c>
      <c r="Z47" s="529">
        <f t="shared" si="85"/>
        <v>38.262999999999998</v>
      </c>
      <c r="AA47" s="530">
        <f t="shared" si="85"/>
        <v>30.065000000000001</v>
      </c>
      <c r="AB47" s="529">
        <f>D47</f>
        <v>135.65940000000003</v>
      </c>
      <c r="AC47" s="530">
        <f>E47</f>
        <v>78.635775000000024</v>
      </c>
      <c r="AD47" s="529">
        <f>N47</f>
        <v>20.771638542469997</v>
      </c>
      <c r="AE47" s="530">
        <f>O47</f>
        <v>20.682267448380014</v>
      </c>
      <c r="AF47" s="529">
        <f t="shared" si="88"/>
        <v>9.5178024960224317</v>
      </c>
      <c r="AG47" s="563">
        <f t="shared" si="88"/>
        <v>9.238396124454944</v>
      </c>
      <c r="AH47" s="562">
        <v>0</v>
      </c>
      <c r="AI47" s="578">
        <v>0</v>
      </c>
    </row>
    <row r="48" spans="1:35" ht="15.75">
      <c r="A48" s="540" t="s">
        <v>296</v>
      </c>
      <c r="B48" s="541">
        <v>2.6178553694169299E-2</v>
      </c>
      <c r="C48" s="542">
        <v>3.2425858614668214E-2</v>
      </c>
      <c r="D48" s="541">
        <v>8.765984634972631E-3</v>
      </c>
      <c r="E48" s="542">
        <v>1.1529811613425945E-2</v>
      </c>
      <c r="F48" s="541">
        <v>3.7780347219897852E-3</v>
      </c>
      <c r="G48" s="542">
        <v>5.1799617285839955E-3</v>
      </c>
      <c r="H48" s="541">
        <v>0</v>
      </c>
      <c r="I48" s="542">
        <v>0</v>
      </c>
      <c r="J48" s="541">
        <v>5.3315929452732377E-2</v>
      </c>
      <c r="K48" s="543">
        <v>6.9180179123306026E-2</v>
      </c>
      <c r="L48" s="541">
        <v>0</v>
      </c>
      <c r="M48" s="542">
        <v>0</v>
      </c>
      <c r="N48" s="541">
        <v>0.23681196066369989</v>
      </c>
      <c r="O48" s="542">
        <v>0.2503919727675521</v>
      </c>
      <c r="P48" s="541">
        <v>3.9636271713309842E-2</v>
      </c>
      <c r="Q48" s="543">
        <v>3.3045166875720518E-2</v>
      </c>
      <c r="R48" s="541">
        <v>0</v>
      </c>
      <c r="S48" s="542">
        <v>1.3266579601973541E-2</v>
      </c>
      <c r="T48" s="541">
        <v>0.20564958422537424</v>
      </c>
      <c r="U48" s="543">
        <v>0.24763604904091149</v>
      </c>
      <c r="V48" s="541">
        <v>3.0236203769851134E-2</v>
      </c>
      <c r="W48" s="543">
        <v>2.29317332339464E-2</v>
      </c>
      <c r="X48" s="541">
        <v>9.8332760168712272E-2</v>
      </c>
      <c r="Y48" s="543">
        <v>0.11116297665503513</v>
      </c>
      <c r="Z48" s="704">
        <f t="shared" ref="Z48" si="90">Z42/Z47</f>
        <v>2.6178553694169299E-2</v>
      </c>
      <c r="AA48" s="543">
        <f t="shared" ref="AA48" si="91">AA42/AA47</f>
        <v>3.2426212314984194E-2</v>
      </c>
      <c r="AB48" s="704">
        <f t="shared" ref="AB48" si="92">AB42/AB47</f>
        <v>7.6479119185580147E-2</v>
      </c>
      <c r="AC48" s="543">
        <f t="shared" ref="AC48" si="93">AC42/AC47</f>
        <v>0.10801273423989639</v>
      </c>
      <c r="AD48" s="704">
        <f t="shared" ref="AD48" si="94">AD42/AD47</f>
        <v>0.27644823237700983</v>
      </c>
      <c r="AE48" s="543">
        <f t="shared" ref="AE48" si="95">AE42/AE47</f>
        <v>0.28343713964327272</v>
      </c>
      <c r="AF48" s="704">
        <f t="shared" ref="AF48" si="96">AF42/AF47</f>
        <v>9.6061597559028586E-2</v>
      </c>
      <c r="AG48" s="705">
        <f t="shared" ref="AG48" si="97">AG42/AG47</f>
        <v>0.11054735617475145</v>
      </c>
      <c r="AH48" s="569">
        <v>0</v>
      </c>
      <c r="AI48" s="577">
        <v>0</v>
      </c>
    </row>
    <row r="49" spans="1:13">
      <c r="A49" s="241" t="s">
        <v>299</v>
      </c>
      <c r="M49" s="721"/>
    </row>
  </sheetData>
  <mergeCells count="36">
    <mergeCell ref="AH3:AI3"/>
    <mergeCell ref="F3:G3"/>
    <mergeCell ref="J3:K3"/>
    <mergeCell ref="T3:U3"/>
    <mergeCell ref="V3:W3"/>
    <mergeCell ref="X3:Y3"/>
    <mergeCell ref="Z3:AA3"/>
    <mergeCell ref="P3:Q3"/>
    <mergeCell ref="R3:S3"/>
    <mergeCell ref="AB3:AC3"/>
    <mergeCell ref="AF3:AG3"/>
    <mergeCell ref="N3:O3"/>
    <mergeCell ref="L3:M3"/>
    <mergeCell ref="H3:I3"/>
    <mergeCell ref="AD3:AE3"/>
    <mergeCell ref="A3:A4"/>
    <mergeCell ref="B3:C3"/>
    <mergeCell ref="D3:E3"/>
    <mergeCell ref="A27:A28"/>
    <mergeCell ref="B27:C27"/>
    <mergeCell ref="D27:E27"/>
    <mergeCell ref="F27:G27"/>
    <mergeCell ref="H27:I27"/>
    <mergeCell ref="J27:K27"/>
    <mergeCell ref="L27:M27"/>
    <mergeCell ref="N27:O27"/>
    <mergeCell ref="P27:Q27"/>
    <mergeCell ref="R27:S27"/>
    <mergeCell ref="T27:U27"/>
    <mergeCell ref="AF27:AG27"/>
    <mergeCell ref="AH27:AI27"/>
    <mergeCell ref="V27:W27"/>
    <mergeCell ref="X27:Y27"/>
    <mergeCell ref="Z27:AA27"/>
    <mergeCell ref="AB27:AC27"/>
    <mergeCell ref="AD27:AE27"/>
  </mergeCells>
  <pageMargins left="0.7" right="0.7" top="0.75" bottom="0.75" header="0.3" footer="0.3"/>
  <pageSetup paperSize="9" orientation="portrait" r:id="rId1"/>
  <headerFooter>
    <oddHeader>&amp;C&amp;"Arial"&amp;8&amp;K000000INTERNAL&amp;1#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B102"/>
  <sheetViews>
    <sheetView showGridLines="0" tabSelected="1" zoomScaleNormal="100" workbookViewId="0"/>
  </sheetViews>
  <sheetFormatPr baseColWidth="10" defaultColWidth="11.42578125" defaultRowHeight="12.75"/>
  <cols>
    <col min="1" max="1" width="2" style="255" customWidth="1"/>
    <col min="2" max="2" width="55.7109375" style="255" customWidth="1"/>
    <col min="3" max="3" width="12.5703125" style="255" customWidth="1"/>
    <col min="4" max="4" width="12" style="255" customWidth="1"/>
    <col min="5" max="5" width="14.7109375" style="255" customWidth="1"/>
    <col min="6" max="6" width="13" style="255" customWidth="1"/>
    <col min="7" max="7" width="13.42578125" style="255" customWidth="1"/>
    <col min="8" max="8" width="14.5703125" style="255" customWidth="1"/>
    <col min="9" max="9" width="17.140625" style="255" customWidth="1"/>
    <col min="10" max="11" width="14.140625" style="255" customWidth="1"/>
    <col min="12" max="13" width="14" style="255" customWidth="1"/>
    <col min="14" max="15" width="12.85546875" style="201" customWidth="1"/>
    <col min="16" max="25" width="11.42578125" style="201" customWidth="1"/>
    <col min="26" max="26" width="11.42578125" style="201"/>
    <col min="27" max="28" width="11.42578125" style="255"/>
  </cols>
  <sheetData>
    <row r="1" spans="1:28">
      <c r="A1" s="252"/>
      <c r="B1" s="253"/>
      <c r="C1" s="251"/>
      <c r="D1" s="251"/>
      <c r="E1" s="251"/>
      <c r="F1" s="251"/>
      <c r="G1" s="201"/>
      <c r="H1" s="236"/>
      <c r="I1" s="251"/>
      <c r="J1" s="251"/>
      <c r="K1" s="251"/>
      <c r="L1" s="251"/>
      <c r="M1" s="251"/>
      <c r="N1" s="251"/>
      <c r="O1" s="251"/>
      <c r="P1" s="251"/>
      <c r="Q1" s="251"/>
      <c r="R1" s="251"/>
      <c r="S1" s="251"/>
      <c r="T1" s="251"/>
      <c r="U1" s="251"/>
      <c r="V1" s="251"/>
      <c r="W1" s="251"/>
      <c r="X1" s="251"/>
      <c r="Y1" s="251"/>
      <c r="Z1" s="251"/>
      <c r="AA1" s="252"/>
      <c r="AB1" s="252"/>
    </row>
    <row r="2" spans="1:28">
      <c r="A2" s="252"/>
      <c r="B2" s="253"/>
      <c r="C2" s="251"/>
      <c r="D2" s="251"/>
      <c r="E2" s="251"/>
      <c r="F2" s="251"/>
      <c r="G2" s="236"/>
      <c r="H2" s="236"/>
      <c r="I2" s="251"/>
      <c r="J2" s="251"/>
      <c r="K2" s="251"/>
      <c r="L2" s="251"/>
      <c r="M2" s="251"/>
      <c r="N2" s="251"/>
      <c r="O2" s="251"/>
      <c r="P2" s="251"/>
      <c r="Q2" s="251"/>
      <c r="R2" s="251"/>
      <c r="S2" s="251"/>
      <c r="T2" s="251"/>
      <c r="U2" s="251"/>
      <c r="V2" s="251"/>
      <c r="W2" s="251"/>
      <c r="X2" s="251"/>
      <c r="Y2" s="251"/>
      <c r="Z2" s="251"/>
      <c r="AA2" s="252"/>
      <c r="AB2" s="252"/>
    </row>
    <row r="3" spans="1:28" ht="25.5" customHeight="1">
      <c r="B3" s="254"/>
      <c r="C3" s="581" t="s">
        <v>170</v>
      </c>
      <c r="D3" s="582" t="s">
        <v>300</v>
      </c>
      <c r="E3" s="582" t="s">
        <v>172</v>
      </c>
      <c r="F3" s="582" t="s">
        <v>174</v>
      </c>
      <c r="G3" s="582" t="s">
        <v>175</v>
      </c>
      <c r="H3" s="582" t="s">
        <v>301</v>
      </c>
      <c r="I3" s="583" t="s">
        <v>179</v>
      </c>
      <c r="J3" s="920" t="s">
        <v>64</v>
      </c>
      <c r="K3" s="921"/>
      <c r="L3" s="920" t="s">
        <v>302</v>
      </c>
      <c r="M3" s="921"/>
      <c r="N3" s="920" t="s">
        <v>72</v>
      </c>
      <c r="O3" s="921"/>
      <c r="P3" s="920" t="s">
        <v>113</v>
      </c>
      <c r="Q3" s="921"/>
      <c r="R3" s="920" t="s">
        <v>303</v>
      </c>
      <c r="S3" s="921"/>
      <c r="T3" s="920" t="s">
        <v>304</v>
      </c>
      <c r="U3" s="921"/>
      <c r="V3" s="920" t="s">
        <v>305</v>
      </c>
      <c r="W3" s="921"/>
      <c r="X3" s="920" t="s">
        <v>87</v>
      </c>
      <c r="Y3" s="921"/>
      <c r="Z3" s="920" t="s">
        <v>90</v>
      </c>
      <c r="AA3" s="921"/>
    </row>
    <row r="4" spans="1:28" ht="25.5">
      <c r="B4" s="256"/>
      <c r="C4" s="584" t="s">
        <v>511</v>
      </c>
      <c r="D4" s="584" t="str">
        <f t="shared" ref="D4:I4" si="0">$C$4</f>
        <v xml:space="preserve"> September 30 2024</v>
      </c>
      <c r="E4" s="584" t="str">
        <f t="shared" si="0"/>
        <v xml:space="preserve"> September 30 2024</v>
      </c>
      <c r="F4" s="584" t="str">
        <f t="shared" si="0"/>
        <v xml:space="preserve"> September 30 2024</v>
      </c>
      <c r="G4" s="584" t="str">
        <f t="shared" si="0"/>
        <v xml:space="preserve"> September 30 2024</v>
      </c>
      <c r="H4" s="584" t="str">
        <f t="shared" si="0"/>
        <v xml:space="preserve"> September 30 2024</v>
      </c>
      <c r="I4" s="584" t="str">
        <f t="shared" si="0"/>
        <v xml:space="preserve"> September 30 2024</v>
      </c>
      <c r="J4" s="585" t="s">
        <v>480</v>
      </c>
      <c r="K4" s="585" t="s">
        <v>512</v>
      </c>
      <c r="L4" s="585" t="s">
        <v>480</v>
      </c>
      <c r="M4" s="585" t="s">
        <v>512</v>
      </c>
      <c r="N4" s="585" t="s">
        <v>480</v>
      </c>
      <c r="O4" s="585" t="s">
        <v>512</v>
      </c>
      <c r="P4" s="585" t="s">
        <v>480</v>
      </c>
      <c r="Q4" s="585" t="s">
        <v>512</v>
      </c>
      <c r="R4" s="585" t="s">
        <v>480</v>
      </c>
      <c r="S4" s="585" t="s">
        <v>512</v>
      </c>
      <c r="T4" s="585" t="s">
        <v>480</v>
      </c>
      <c r="U4" s="585" t="s">
        <v>512</v>
      </c>
      <c r="V4" s="585" t="s">
        <v>480</v>
      </c>
      <c r="W4" s="585" t="s">
        <v>512</v>
      </c>
      <c r="X4" s="585" t="s">
        <v>480</v>
      </c>
      <c r="Y4" s="585" t="s">
        <v>512</v>
      </c>
      <c r="Z4" s="585" t="s">
        <v>480</v>
      </c>
      <c r="AA4" s="585" t="s">
        <v>512</v>
      </c>
    </row>
    <row r="5" spans="1:28">
      <c r="B5" s="256"/>
      <c r="C5" s="586" t="s">
        <v>226</v>
      </c>
      <c r="D5" s="586" t="s">
        <v>226</v>
      </c>
      <c r="E5" s="586" t="s">
        <v>226</v>
      </c>
      <c r="F5" s="586" t="s">
        <v>226</v>
      </c>
      <c r="G5" s="586" t="s">
        <v>226</v>
      </c>
      <c r="H5" s="586" t="s">
        <v>226</v>
      </c>
      <c r="I5" s="586" t="s">
        <v>226</v>
      </c>
      <c r="J5" s="586" t="s">
        <v>226</v>
      </c>
      <c r="K5" s="586" t="s">
        <v>226</v>
      </c>
      <c r="L5" s="586" t="s">
        <v>226</v>
      </c>
      <c r="M5" s="586" t="s">
        <v>226</v>
      </c>
      <c r="N5" s="586" t="s">
        <v>226</v>
      </c>
      <c r="O5" s="586" t="s">
        <v>226</v>
      </c>
      <c r="P5" s="586" t="s">
        <v>226</v>
      </c>
      <c r="Q5" s="586" t="s">
        <v>226</v>
      </c>
      <c r="R5" s="586" t="s">
        <v>226</v>
      </c>
      <c r="S5" s="586" t="s">
        <v>226</v>
      </c>
      <c r="T5" s="586" t="s">
        <v>226</v>
      </c>
      <c r="U5" s="586" t="s">
        <v>226</v>
      </c>
      <c r="V5" s="586" t="s">
        <v>226</v>
      </c>
      <c r="W5" s="586" t="s">
        <v>226</v>
      </c>
      <c r="X5" s="586" t="s">
        <v>226</v>
      </c>
      <c r="Y5" s="586" t="s">
        <v>226</v>
      </c>
      <c r="Z5" s="586" t="s">
        <v>226</v>
      </c>
      <c r="AA5" s="586" t="s">
        <v>226</v>
      </c>
    </row>
    <row r="6" spans="1:28">
      <c r="B6" s="257"/>
      <c r="C6" s="258"/>
      <c r="D6" s="258"/>
      <c r="E6" s="258"/>
      <c r="F6" s="258"/>
      <c r="G6" s="258"/>
      <c r="H6" s="258"/>
      <c r="I6" s="258"/>
      <c r="J6" s="258"/>
      <c r="K6" s="258"/>
      <c r="L6" s="258"/>
      <c r="M6" s="258"/>
      <c r="N6" s="258"/>
      <c r="O6" s="258"/>
      <c r="P6" s="258"/>
      <c r="Q6" s="258"/>
      <c r="R6" s="258"/>
      <c r="S6" s="258"/>
      <c r="T6" s="258"/>
      <c r="U6" s="258"/>
      <c r="V6" s="258"/>
      <c r="W6" s="258"/>
      <c r="X6" s="258"/>
      <c r="Y6" s="258"/>
      <c r="Z6" s="258"/>
    </row>
    <row r="7" spans="1:28">
      <c r="B7" s="198" t="s">
        <v>306</v>
      </c>
      <c r="C7" s="259">
        <v>16.471</v>
      </c>
      <c r="D7" s="259">
        <v>384.26600000000002</v>
      </c>
      <c r="E7" s="259">
        <v>400.73700000000002</v>
      </c>
      <c r="F7" s="259">
        <v>9.2999999999999999E-2</v>
      </c>
      <c r="G7" s="259">
        <v>0</v>
      </c>
      <c r="H7" s="259">
        <v>400.64400000000001</v>
      </c>
      <c r="I7" s="259">
        <v>400.73700000000002</v>
      </c>
      <c r="J7" s="259">
        <v>-0.21099999999999999</v>
      </c>
      <c r="K7" s="259">
        <v>0</v>
      </c>
      <c r="L7" s="259">
        <v>0</v>
      </c>
      <c r="M7" s="259">
        <v>0</v>
      </c>
      <c r="N7" s="259">
        <v>-0.21099999999999999</v>
      </c>
      <c r="O7" s="259">
        <v>0</v>
      </c>
      <c r="P7" s="259">
        <v>-0.57799999999999996</v>
      </c>
      <c r="Q7" s="259">
        <v>-1.075</v>
      </c>
      <c r="R7" s="259">
        <v>-0.6</v>
      </c>
      <c r="S7" s="259">
        <v>-1.135</v>
      </c>
      <c r="T7" s="259">
        <v>-0.81899999999999995</v>
      </c>
      <c r="U7" s="259">
        <v>-6.8739999999999997</v>
      </c>
      <c r="V7" s="259">
        <v>-1.2460000000000004</v>
      </c>
      <c r="W7" s="259">
        <v>-7.032</v>
      </c>
      <c r="X7" s="259">
        <v>0.40500000000000025</v>
      </c>
      <c r="Y7" s="259">
        <v>-6.4009999999999998</v>
      </c>
      <c r="Z7" s="259">
        <v>-0.8409999999999993</v>
      </c>
      <c r="AA7" s="259">
        <v>-13.433</v>
      </c>
    </row>
    <row r="8" spans="1:28">
      <c r="B8" s="106" t="s">
        <v>307</v>
      </c>
      <c r="C8" s="259">
        <v>69.197999999999993</v>
      </c>
      <c r="D8" s="259">
        <v>85.114000000000004</v>
      </c>
      <c r="E8" s="259">
        <v>154.31200000000001</v>
      </c>
      <c r="F8" s="259">
        <v>14.805</v>
      </c>
      <c r="G8" s="259">
        <v>19.731000000000002</v>
      </c>
      <c r="H8" s="259">
        <v>119.776</v>
      </c>
      <c r="I8" s="259">
        <v>154.31200000000001</v>
      </c>
      <c r="J8" s="259">
        <v>14.576999999999998</v>
      </c>
      <c r="K8" s="259">
        <v>35.878999999999998</v>
      </c>
      <c r="L8" s="259">
        <v>-1.7440000000000002</v>
      </c>
      <c r="M8" s="259">
        <v>-3.91</v>
      </c>
      <c r="N8" s="259">
        <v>12.833000000000002</v>
      </c>
      <c r="O8" s="259">
        <v>31.969000000000001</v>
      </c>
      <c r="P8" s="259">
        <v>8.0030000000000001</v>
      </c>
      <c r="Q8" s="259">
        <v>14.666</v>
      </c>
      <c r="R8" s="259">
        <v>7.8970000000000002</v>
      </c>
      <c r="S8" s="259">
        <v>12.877000000000001</v>
      </c>
      <c r="T8" s="259">
        <v>-1.2460000000000022</v>
      </c>
      <c r="U8" s="259">
        <v>-64.128</v>
      </c>
      <c r="V8" s="259">
        <v>6.6490000000000009</v>
      </c>
      <c r="W8" s="259">
        <v>-51.252000000000002</v>
      </c>
      <c r="X8" s="259">
        <v>0.67099999999999937</v>
      </c>
      <c r="Y8" s="259">
        <v>17.547999999999998</v>
      </c>
      <c r="Z8" s="259">
        <v>7.32</v>
      </c>
      <c r="AA8" s="259">
        <v>-33.704000000000001</v>
      </c>
    </row>
    <row r="9" spans="1:28">
      <c r="B9" s="106" t="s">
        <v>308</v>
      </c>
      <c r="C9" s="259">
        <v>407.298</v>
      </c>
      <c r="D9" s="259">
        <v>2593.7350000000001</v>
      </c>
      <c r="E9" s="259">
        <v>3001.0329999999999</v>
      </c>
      <c r="F9" s="259">
        <v>869.76099999999997</v>
      </c>
      <c r="G9" s="259">
        <v>782.20299999999997</v>
      </c>
      <c r="H9" s="259">
        <v>1349.069</v>
      </c>
      <c r="I9" s="259">
        <v>3001.0329999999999</v>
      </c>
      <c r="J9" s="259">
        <v>430.47400000000005</v>
      </c>
      <c r="K9" s="259">
        <v>1013.278</v>
      </c>
      <c r="L9" s="259">
        <v>-305.78100000000006</v>
      </c>
      <c r="M9" s="259">
        <v>-697.27700000000004</v>
      </c>
      <c r="N9" s="259">
        <v>124.69299999999998</v>
      </c>
      <c r="O9" s="259">
        <v>316.00099999999998</v>
      </c>
      <c r="P9" s="259">
        <v>16.892999999999997</v>
      </c>
      <c r="Q9" s="259">
        <v>41.884999999999998</v>
      </c>
      <c r="R9" s="259">
        <v>-38.372</v>
      </c>
      <c r="S9" s="259">
        <v>-97.314999999999998</v>
      </c>
      <c r="T9" s="259">
        <v>35.266000000000005</v>
      </c>
      <c r="U9" s="259">
        <v>157.155</v>
      </c>
      <c r="V9" s="259">
        <v>-3.1180000000000021</v>
      </c>
      <c r="W9" s="259">
        <v>59.786000000000001</v>
      </c>
      <c r="X9" s="259">
        <v>3.218</v>
      </c>
      <c r="Y9" s="259">
        <v>-28.87</v>
      </c>
      <c r="Z9" s="259">
        <v>0.10000000000000142</v>
      </c>
      <c r="AA9" s="259">
        <v>30.916</v>
      </c>
    </row>
    <row r="10" spans="1:28">
      <c r="B10" s="106" t="s">
        <v>309</v>
      </c>
      <c r="C10" s="259">
        <v>13.563000000000001</v>
      </c>
      <c r="D10" s="259">
        <v>0.71</v>
      </c>
      <c r="E10" s="259">
        <v>14.273</v>
      </c>
      <c r="F10" s="259">
        <v>12.855</v>
      </c>
      <c r="G10" s="259">
        <v>0.11700000000000001</v>
      </c>
      <c r="H10" s="259">
        <v>1.3009999999999999</v>
      </c>
      <c r="I10" s="259">
        <v>14.273</v>
      </c>
      <c r="J10" s="259">
        <v>0.10500000000000001</v>
      </c>
      <c r="K10" s="259">
        <v>0.32</v>
      </c>
      <c r="L10" s="259">
        <v>-1E-3</v>
      </c>
      <c r="M10" s="259">
        <v>-4.0000000000000001E-3</v>
      </c>
      <c r="N10" s="259">
        <v>0.10400000000000001</v>
      </c>
      <c r="O10" s="259">
        <v>0.316</v>
      </c>
      <c r="P10" s="259">
        <v>4.9000000000000002E-2</v>
      </c>
      <c r="Q10" s="259">
        <v>0.16200000000000001</v>
      </c>
      <c r="R10" s="259">
        <v>-1.2000000000000002E-2</v>
      </c>
      <c r="S10" s="259">
        <v>-2.5000000000000001E-2</v>
      </c>
      <c r="T10" s="259">
        <v>-0.42499999999999999</v>
      </c>
      <c r="U10" s="259">
        <v>-0.32300000000000001</v>
      </c>
      <c r="V10" s="259">
        <v>0.373</v>
      </c>
      <c r="W10" s="259">
        <v>0.46300000000000002</v>
      </c>
      <c r="X10" s="259">
        <v>0</v>
      </c>
      <c r="Y10" s="259">
        <v>0</v>
      </c>
      <c r="Z10" s="259">
        <v>0.373</v>
      </c>
      <c r="AA10" s="259">
        <v>0.46300000000000002</v>
      </c>
    </row>
    <row r="11" spans="1:28">
      <c r="B11" s="106" t="s">
        <v>310</v>
      </c>
      <c r="C11" s="259">
        <v>153.34100000000001</v>
      </c>
      <c r="D11" s="259">
        <v>667.43700000000001</v>
      </c>
      <c r="E11" s="259">
        <v>820.77800000000002</v>
      </c>
      <c r="F11" s="259">
        <v>14.898999999999999</v>
      </c>
      <c r="G11" s="259">
        <v>19.731000000000002</v>
      </c>
      <c r="H11" s="259">
        <v>786.14800000000002</v>
      </c>
      <c r="I11" s="259">
        <v>820.77800000000002</v>
      </c>
      <c r="J11" s="259">
        <v>14.365999999999996</v>
      </c>
      <c r="K11" s="259">
        <v>35.878999999999998</v>
      </c>
      <c r="L11" s="259">
        <v>-1.7440000000000002</v>
      </c>
      <c r="M11" s="259">
        <v>-3.91</v>
      </c>
      <c r="N11" s="259">
        <v>12.622</v>
      </c>
      <c r="O11" s="259">
        <v>31.969000000000001</v>
      </c>
      <c r="P11" s="259">
        <v>7.4230000000000009</v>
      </c>
      <c r="Q11" s="259">
        <v>13.579000000000001</v>
      </c>
      <c r="R11" s="259">
        <v>7.2950000000000008</v>
      </c>
      <c r="S11" s="259">
        <v>11.73</v>
      </c>
      <c r="T11" s="259">
        <v>-1.7839999999999918</v>
      </c>
      <c r="U11" s="259">
        <v>-71.156999999999996</v>
      </c>
      <c r="V11" s="259">
        <v>5.9420000000000002</v>
      </c>
      <c r="W11" s="259">
        <v>-45.673999999999999</v>
      </c>
      <c r="X11" s="259">
        <v>1.3929999999999998</v>
      </c>
      <c r="Y11" s="259">
        <v>6.1429999999999998</v>
      </c>
      <c r="Z11" s="259">
        <v>7.3350000000000009</v>
      </c>
      <c r="AA11" s="259">
        <v>-39.530999999999999</v>
      </c>
    </row>
    <row r="12" spans="1:28">
      <c r="B12" s="106" t="s">
        <v>311</v>
      </c>
      <c r="C12" s="259">
        <v>520.39</v>
      </c>
      <c r="D12" s="259">
        <v>5496.3879999999999</v>
      </c>
      <c r="E12" s="259">
        <v>6016.7780000000002</v>
      </c>
      <c r="F12" s="259">
        <v>727.72299999999996</v>
      </c>
      <c r="G12" s="259">
        <v>972.80499999999995</v>
      </c>
      <c r="H12" s="259">
        <v>4316.25</v>
      </c>
      <c r="I12" s="259">
        <v>6016.7780000000002</v>
      </c>
      <c r="J12" s="259">
        <v>248.12399999999997</v>
      </c>
      <c r="K12" s="259">
        <v>649.85799999999995</v>
      </c>
      <c r="L12" s="259">
        <v>-80.007999999999996</v>
      </c>
      <c r="M12" s="259">
        <v>-175.98599999999999</v>
      </c>
      <c r="N12" s="259">
        <v>168.11600000000004</v>
      </c>
      <c r="O12" s="259">
        <v>473.87200000000001</v>
      </c>
      <c r="P12" s="259">
        <v>142.73899999999998</v>
      </c>
      <c r="Q12" s="259">
        <v>393.96699999999998</v>
      </c>
      <c r="R12" s="259">
        <v>95.759999999999962</v>
      </c>
      <c r="S12" s="259">
        <v>258.45299999999997</v>
      </c>
      <c r="T12" s="259">
        <v>-16.606000000000002</v>
      </c>
      <c r="U12" s="259">
        <v>-65.478999999999999</v>
      </c>
      <c r="V12" s="259">
        <v>79.144000000000005</v>
      </c>
      <c r="W12" s="259">
        <v>193.245</v>
      </c>
      <c r="X12" s="259">
        <v>-11.984000000000002</v>
      </c>
      <c r="Y12" s="259">
        <v>-31.762</v>
      </c>
      <c r="Z12" s="259">
        <v>67.159868162822974</v>
      </c>
      <c r="AA12" s="259">
        <v>161.48286816282297</v>
      </c>
    </row>
    <row r="13" spans="1:28">
      <c r="B13" s="106" t="s">
        <v>217</v>
      </c>
      <c r="C13" s="259">
        <v>37.520000000000003</v>
      </c>
      <c r="D13" s="259">
        <v>95.594999999999999</v>
      </c>
      <c r="E13" s="259">
        <v>133.11500000000001</v>
      </c>
      <c r="F13" s="259">
        <v>30.088999999999999</v>
      </c>
      <c r="G13" s="259">
        <v>10.57</v>
      </c>
      <c r="H13" s="259">
        <v>92.456000000000003</v>
      </c>
      <c r="I13" s="259">
        <v>133.11500000000001</v>
      </c>
      <c r="J13" s="259">
        <v>27.585999999999999</v>
      </c>
      <c r="K13" s="259">
        <v>98.272000000000006</v>
      </c>
      <c r="L13" s="259">
        <v>-16.265000000000001</v>
      </c>
      <c r="M13" s="259">
        <v>-51.651000000000003</v>
      </c>
      <c r="N13" s="259">
        <v>11.321000000000005</v>
      </c>
      <c r="O13" s="259">
        <v>46.621000000000002</v>
      </c>
      <c r="P13" s="259">
        <v>9.1929999999999978</v>
      </c>
      <c r="Q13" s="259">
        <v>41.073999999999998</v>
      </c>
      <c r="R13" s="259">
        <v>6.7850000000000001</v>
      </c>
      <c r="S13" s="259">
        <v>32.802</v>
      </c>
      <c r="T13" s="259">
        <v>3.5000000000000017E-2</v>
      </c>
      <c r="U13" s="259">
        <v>0.13700000000000001</v>
      </c>
      <c r="V13" s="259">
        <v>6.8219999999999992</v>
      </c>
      <c r="W13" s="259">
        <v>32.94</v>
      </c>
      <c r="X13" s="259">
        <v>-2.1829999999999998</v>
      </c>
      <c r="Y13" s="259">
        <v>-16.744</v>
      </c>
      <c r="Z13" s="259">
        <v>4.6390000000000011</v>
      </c>
      <c r="AA13" s="259">
        <v>16.196000000000002</v>
      </c>
    </row>
    <row r="14" spans="1:28">
      <c r="B14" s="106" t="s">
        <v>218</v>
      </c>
      <c r="C14" s="259">
        <v>48.250999999999998</v>
      </c>
      <c r="D14" s="259">
        <v>295.34699999999998</v>
      </c>
      <c r="E14" s="259">
        <v>343.59800000000001</v>
      </c>
      <c r="F14" s="259">
        <v>48.805999999999997</v>
      </c>
      <c r="G14" s="259">
        <v>125.9</v>
      </c>
      <c r="H14" s="259">
        <v>168.892</v>
      </c>
      <c r="I14" s="259">
        <v>343.59800000000001</v>
      </c>
      <c r="J14" s="259">
        <v>16.370000000000005</v>
      </c>
      <c r="K14" s="259">
        <v>53.398000000000003</v>
      </c>
      <c r="L14" s="259">
        <v>-4.1309999999999993</v>
      </c>
      <c r="M14" s="259">
        <v>-9.9109999999999996</v>
      </c>
      <c r="N14" s="259">
        <v>12.239000000000001</v>
      </c>
      <c r="O14" s="259">
        <v>43.487000000000002</v>
      </c>
      <c r="P14" s="259">
        <v>11.517000000000003</v>
      </c>
      <c r="Q14" s="259">
        <v>41.441000000000003</v>
      </c>
      <c r="R14" s="259">
        <v>11.361999999999998</v>
      </c>
      <c r="S14" s="259">
        <v>40.784999999999997</v>
      </c>
      <c r="T14" s="259">
        <v>-1.008</v>
      </c>
      <c r="U14" s="259">
        <v>-7.0679999999999996</v>
      </c>
      <c r="V14" s="259">
        <v>10.353999999999999</v>
      </c>
      <c r="W14" s="259">
        <v>33.716999999999999</v>
      </c>
      <c r="X14" s="259">
        <v>-3.5170000000000003</v>
      </c>
      <c r="Y14" s="259">
        <v>-11.451000000000001</v>
      </c>
      <c r="Z14" s="259">
        <v>6.836999999999998</v>
      </c>
      <c r="AA14" s="259">
        <v>22.265999999999998</v>
      </c>
    </row>
    <row r="15" spans="1:28">
      <c r="B15" s="106" t="s">
        <v>312</v>
      </c>
      <c r="C15" s="259">
        <v>167.31700000000001</v>
      </c>
      <c r="D15" s="259">
        <v>74.024000000000001</v>
      </c>
      <c r="E15" s="259">
        <v>241.34100000000001</v>
      </c>
      <c r="F15" s="259">
        <v>74.742000000000004</v>
      </c>
      <c r="G15" s="259">
        <v>0.371</v>
      </c>
      <c r="H15" s="259">
        <v>166.22800000000001</v>
      </c>
      <c r="I15" s="259">
        <v>241.34100000000001</v>
      </c>
      <c r="J15" s="259">
        <v>-0.46600000000000003</v>
      </c>
      <c r="K15" s="259">
        <v>-0.44500000000000001</v>
      </c>
      <c r="L15" s="259">
        <v>0</v>
      </c>
      <c r="M15" s="259">
        <v>0</v>
      </c>
      <c r="N15" s="259">
        <v>-0.46600000000000003</v>
      </c>
      <c r="O15" s="259">
        <v>-0.44500000000000001</v>
      </c>
      <c r="P15" s="259">
        <v>-0.56399999999999995</v>
      </c>
      <c r="Q15" s="259">
        <v>-1.095</v>
      </c>
      <c r="R15" s="259">
        <v>-0.70099999999999996</v>
      </c>
      <c r="S15" s="259">
        <v>-1.4119999999999999</v>
      </c>
      <c r="T15" s="259">
        <v>4.8570000000000011</v>
      </c>
      <c r="U15" s="259">
        <v>14.906000000000001</v>
      </c>
      <c r="V15" s="259">
        <v>5.9300000000000015</v>
      </c>
      <c r="W15" s="259">
        <v>15.268000000000001</v>
      </c>
      <c r="X15" s="259">
        <v>-2.016</v>
      </c>
      <c r="Y15" s="259">
        <v>-5.1779999999999999</v>
      </c>
      <c r="Z15" s="259">
        <v>3.9139999999999997</v>
      </c>
      <c r="AA15" s="259">
        <v>10.09</v>
      </c>
    </row>
    <row r="16" spans="1:28">
      <c r="B16" s="106" t="s">
        <v>313</v>
      </c>
      <c r="C16" s="259">
        <v>623.59799999999996</v>
      </c>
      <c r="D16" s="259">
        <v>1964.6759999999999</v>
      </c>
      <c r="E16" s="259">
        <v>2588.2739999999999</v>
      </c>
      <c r="F16" s="259">
        <v>976.95600000000002</v>
      </c>
      <c r="G16" s="259">
        <v>661.39400000000001</v>
      </c>
      <c r="H16" s="259">
        <v>949.92399999999998</v>
      </c>
      <c r="I16" s="259">
        <v>2588.2739999999999</v>
      </c>
      <c r="J16" s="259">
        <v>427.68899999999996</v>
      </c>
      <c r="K16" s="259">
        <v>1181.271</v>
      </c>
      <c r="L16" s="259">
        <v>-306.16799999999995</v>
      </c>
      <c r="M16" s="259">
        <v>-764.81399999999996</v>
      </c>
      <c r="N16" s="259">
        <v>121.52100000000002</v>
      </c>
      <c r="O16" s="259">
        <v>416.45699999999999</v>
      </c>
      <c r="P16" s="259">
        <v>87.925000000000011</v>
      </c>
      <c r="Q16" s="259">
        <v>299.60000000000002</v>
      </c>
      <c r="R16" s="259">
        <v>48.438999999999993</v>
      </c>
      <c r="S16" s="259">
        <v>180.15600000000001</v>
      </c>
      <c r="T16" s="259">
        <v>-28.792999999999992</v>
      </c>
      <c r="U16" s="259">
        <v>-106.434</v>
      </c>
      <c r="V16" s="259">
        <v>19.645999999999994</v>
      </c>
      <c r="W16" s="259">
        <v>73.721999999999994</v>
      </c>
      <c r="X16" s="259">
        <v>-7.8560000000000016</v>
      </c>
      <c r="Y16" s="259">
        <v>-23.803000000000001</v>
      </c>
      <c r="Z16" s="259">
        <v>11.79</v>
      </c>
      <c r="AA16" s="259">
        <v>49.918999999999997</v>
      </c>
    </row>
    <row r="17" spans="2:27">
      <c r="B17" s="106" t="s">
        <v>314</v>
      </c>
      <c r="C17" s="259">
        <v>686.60199999999998</v>
      </c>
      <c r="D17" s="259">
        <v>2732.74</v>
      </c>
      <c r="E17" s="259">
        <v>3419.3420000000001</v>
      </c>
      <c r="F17" s="259">
        <v>1260.433</v>
      </c>
      <c r="G17" s="259">
        <v>1093.895</v>
      </c>
      <c r="H17" s="259">
        <v>1065.0139999999999</v>
      </c>
      <c r="I17" s="259">
        <v>3419.3420000000001</v>
      </c>
      <c r="J17" s="259">
        <v>410.92600000000004</v>
      </c>
      <c r="K17" s="259">
        <v>1224.452</v>
      </c>
      <c r="L17" s="259">
        <v>-289.81700000000001</v>
      </c>
      <c r="M17" s="259">
        <v>-804.01700000000005</v>
      </c>
      <c r="N17" s="259">
        <v>121.10899999999998</v>
      </c>
      <c r="O17" s="259">
        <v>420.435</v>
      </c>
      <c r="P17" s="259">
        <v>84.751999999999981</v>
      </c>
      <c r="Q17" s="259">
        <v>289.03899999999999</v>
      </c>
      <c r="R17" s="259">
        <v>40.798999999999992</v>
      </c>
      <c r="S17" s="259">
        <v>121.205</v>
      </c>
      <c r="T17" s="259">
        <v>-40.772000000000006</v>
      </c>
      <c r="U17" s="259">
        <v>-133.673</v>
      </c>
      <c r="V17" s="259">
        <v>2.5999999999999801E-2</v>
      </c>
      <c r="W17" s="259">
        <v>-12.468999999999999</v>
      </c>
      <c r="X17" s="259">
        <v>-8.0000000000000071E-3</v>
      </c>
      <c r="Y17" s="259">
        <v>3.7189999999999999</v>
      </c>
      <c r="Z17" s="259">
        <v>1.8000000000000682E-2</v>
      </c>
      <c r="AA17" s="259">
        <v>-8.75</v>
      </c>
    </row>
    <row r="18" spans="2:27">
      <c r="B18" s="106" t="s">
        <v>315</v>
      </c>
      <c r="C18" s="259">
        <v>110.129</v>
      </c>
      <c r="D18" s="259">
        <v>189.40299999999999</v>
      </c>
      <c r="E18" s="259">
        <v>299.53199999999998</v>
      </c>
      <c r="F18" s="259">
        <v>135.68700000000001</v>
      </c>
      <c r="G18" s="259">
        <v>7.3460000000000001</v>
      </c>
      <c r="H18" s="259">
        <v>156.499</v>
      </c>
      <c r="I18" s="259">
        <v>299.53199999999998</v>
      </c>
      <c r="J18" s="259">
        <v>14.277000000000001</v>
      </c>
      <c r="K18" s="259">
        <v>43.508000000000003</v>
      </c>
      <c r="L18" s="259">
        <v>-9.2920000000000016</v>
      </c>
      <c r="M18" s="259">
        <v>-27.55</v>
      </c>
      <c r="N18" s="259">
        <v>4.9849999999999994</v>
      </c>
      <c r="O18" s="259">
        <v>15.958</v>
      </c>
      <c r="P18" s="259">
        <v>0.32199999999999995</v>
      </c>
      <c r="Q18" s="259">
        <v>1.2709999999999999</v>
      </c>
      <c r="R18" s="259">
        <v>-1.8120000000000003</v>
      </c>
      <c r="S18" s="259">
        <v>-6.6660000000000004</v>
      </c>
      <c r="T18" s="259">
        <v>0.16900000000000004</v>
      </c>
      <c r="U18" s="259">
        <v>0.51500000000000001</v>
      </c>
      <c r="V18" s="259">
        <v>-1.6450000000000005</v>
      </c>
      <c r="W18" s="259">
        <v>-6.1520000000000001</v>
      </c>
      <c r="X18" s="259">
        <v>0.33899999999999997</v>
      </c>
      <c r="Y18" s="259">
        <v>2.0640000000000001</v>
      </c>
      <c r="Z18" s="259">
        <v>-1.306</v>
      </c>
      <c r="AA18" s="259">
        <v>-4.0880000000000001</v>
      </c>
    </row>
    <row r="19" spans="2:27">
      <c r="B19" s="106" t="s">
        <v>316</v>
      </c>
      <c r="C19" s="259">
        <v>1337.943</v>
      </c>
      <c r="D19" s="259">
        <v>4709.3950000000004</v>
      </c>
      <c r="E19" s="259">
        <v>6047.3379999999997</v>
      </c>
      <c r="F19" s="259">
        <v>1925.0060000000001</v>
      </c>
      <c r="G19" s="259">
        <v>2495.2109999999998</v>
      </c>
      <c r="H19" s="259">
        <v>1627.1210000000001</v>
      </c>
      <c r="I19" s="259">
        <v>6047.3379999999997</v>
      </c>
      <c r="J19" s="259">
        <v>992.96600000000012</v>
      </c>
      <c r="K19" s="259">
        <v>2869.1640000000002</v>
      </c>
      <c r="L19" s="259">
        <v>-704.65499999999997</v>
      </c>
      <c r="M19" s="259">
        <v>-1943.529</v>
      </c>
      <c r="N19" s="259">
        <v>288.31100000000004</v>
      </c>
      <c r="O19" s="259">
        <v>925.63499999999999</v>
      </c>
      <c r="P19" s="259">
        <v>207.64100000000002</v>
      </c>
      <c r="Q19" s="259">
        <v>686.18600000000004</v>
      </c>
      <c r="R19" s="259">
        <v>134.70499999999998</v>
      </c>
      <c r="S19" s="259">
        <v>458.38</v>
      </c>
      <c r="T19" s="259">
        <v>-52.126000000000005</v>
      </c>
      <c r="U19" s="259">
        <v>-236.84700000000001</v>
      </c>
      <c r="V19" s="259">
        <v>82.578999999999979</v>
      </c>
      <c r="W19" s="259">
        <v>221.53299999999999</v>
      </c>
      <c r="X19" s="259">
        <v>-25.924999999999997</v>
      </c>
      <c r="Y19" s="259">
        <v>-79.58</v>
      </c>
      <c r="Z19" s="259">
        <v>56.653999999999996</v>
      </c>
      <c r="AA19" s="259">
        <v>141.953</v>
      </c>
    </row>
    <row r="20" spans="2:27">
      <c r="B20" s="106" t="s">
        <v>317</v>
      </c>
      <c r="C20" s="259">
        <v>4190.8310000000001</v>
      </c>
      <c r="D20" s="259">
        <v>16332.913</v>
      </c>
      <c r="E20" s="259">
        <v>20523.743999999999</v>
      </c>
      <c r="F20" s="259">
        <v>4481.7179999999998</v>
      </c>
      <c r="G20" s="259">
        <v>4675.9970000000003</v>
      </c>
      <c r="H20" s="259">
        <v>11366.029</v>
      </c>
      <c r="I20" s="259">
        <v>20523.743999999999</v>
      </c>
      <c r="J20" s="259">
        <v>2134.6519999999996</v>
      </c>
      <c r="K20" s="259">
        <v>6159.3729999999996</v>
      </c>
      <c r="L20" s="259">
        <v>-1404.1769999999997</v>
      </c>
      <c r="M20" s="259">
        <v>-3782.6909999999998</v>
      </c>
      <c r="N20" s="259">
        <v>730.47499999999968</v>
      </c>
      <c r="O20" s="259">
        <v>2376.6819999999998</v>
      </c>
      <c r="P20" s="259">
        <v>521.48700000000008</v>
      </c>
      <c r="Q20" s="259">
        <v>1722.395</v>
      </c>
      <c r="R20" s="259">
        <v>309.07099999999991</v>
      </c>
      <c r="S20" s="259">
        <v>1044.098</v>
      </c>
      <c r="T20" s="259">
        <v>-97.923999999999978</v>
      </c>
      <c r="U20" s="259">
        <v>-493.76499999999999</v>
      </c>
      <c r="V20" s="259">
        <v>212.81799999999993</v>
      </c>
      <c r="W20" s="259">
        <v>551.72799999999995</v>
      </c>
      <c r="X20" s="259">
        <v>-59.602000000000004</v>
      </c>
      <c r="Y20" s="259">
        <v>-172.78200000000001</v>
      </c>
      <c r="Z20" s="259">
        <v>153.21600000000004</v>
      </c>
      <c r="AA20" s="259">
        <v>378.94600000000003</v>
      </c>
    </row>
    <row r="21" spans="2:27">
      <c r="B21" s="106" t="s">
        <v>318</v>
      </c>
      <c r="C21" s="259">
        <v>941.79300000000001</v>
      </c>
      <c r="D21" s="259">
        <v>5506.9459999999999</v>
      </c>
      <c r="E21" s="259">
        <v>6448.7389999999996</v>
      </c>
      <c r="F21" s="259">
        <v>1319.66</v>
      </c>
      <c r="G21" s="259">
        <v>1970.9559999999999</v>
      </c>
      <c r="H21" s="259">
        <v>3158.123</v>
      </c>
      <c r="I21" s="259">
        <v>6448.7389999999996</v>
      </c>
      <c r="J21" s="259">
        <v>926.88699999999994</v>
      </c>
      <c r="K21" s="259">
        <v>2875.826</v>
      </c>
      <c r="L21" s="259">
        <v>-527.05399999999986</v>
      </c>
      <c r="M21" s="259">
        <v>-1554.6969999999999</v>
      </c>
      <c r="N21" s="259">
        <v>399.83299999999986</v>
      </c>
      <c r="O21" s="259">
        <v>1321.1289999999999</v>
      </c>
      <c r="P21" s="259">
        <v>337.36699999999996</v>
      </c>
      <c r="Q21" s="259">
        <v>1121.28</v>
      </c>
      <c r="R21" s="259">
        <v>276.03700000000003</v>
      </c>
      <c r="S21" s="259">
        <v>939.923</v>
      </c>
      <c r="T21" s="259">
        <v>-56.625999999999976</v>
      </c>
      <c r="U21" s="259">
        <v>-188.43799999999999</v>
      </c>
      <c r="V21" s="259">
        <v>247.89999999999998</v>
      </c>
      <c r="W21" s="259">
        <v>779.99699999999996</v>
      </c>
      <c r="X21" s="259">
        <v>-76.570999999999998</v>
      </c>
      <c r="Y21" s="259">
        <v>-253.82499999999999</v>
      </c>
      <c r="Z21" s="259">
        <v>171.32900000000001</v>
      </c>
      <c r="AA21" s="259">
        <v>526.17200000000003</v>
      </c>
    </row>
    <row r="22" spans="2:27">
      <c r="B22" s="106" t="s">
        <v>319</v>
      </c>
      <c r="C22" s="259">
        <v>5.2519999999999998</v>
      </c>
      <c r="D22" s="259">
        <v>2.0289999999999999</v>
      </c>
      <c r="E22" s="259">
        <v>7.2809999999999997</v>
      </c>
      <c r="F22" s="259">
        <v>4.3159999999999998</v>
      </c>
      <c r="G22" s="259">
        <v>1E-3</v>
      </c>
      <c r="H22" s="259">
        <v>2.964</v>
      </c>
      <c r="I22" s="259">
        <v>7.2809999999999997</v>
      </c>
      <c r="J22" s="259">
        <v>8.1350000000000016</v>
      </c>
      <c r="K22" s="259">
        <v>22.164000000000001</v>
      </c>
      <c r="L22" s="259">
        <v>-7.7020000000000017</v>
      </c>
      <c r="M22" s="259">
        <v>-20.382000000000001</v>
      </c>
      <c r="N22" s="259">
        <v>0.43300000000000005</v>
      </c>
      <c r="O22" s="259">
        <v>1.782</v>
      </c>
      <c r="P22" s="259">
        <v>9.9999999999999978E-2</v>
      </c>
      <c r="Q22" s="259">
        <v>0.77300000000000002</v>
      </c>
      <c r="R22" s="259">
        <v>4.8000000000000043E-2</v>
      </c>
      <c r="S22" s="259">
        <v>0.63600000000000001</v>
      </c>
      <c r="T22" s="259">
        <v>-3.2000000000000001E-2</v>
      </c>
      <c r="U22" s="259">
        <v>-0.106</v>
      </c>
      <c r="V22" s="259">
        <v>1.6000000000000014E-2</v>
      </c>
      <c r="W22" s="259">
        <v>0.53</v>
      </c>
      <c r="X22" s="259">
        <v>-1.999999999999999E-2</v>
      </c>
      <c r="Y22" s="259">
        <v>-0.25</v>
      </c>
      <c r="Z22" s="259">
        <v>-3.999999999999948E-3</v>
      </c>
      <c r="AA22" s="259">
        <v>0.28000000000000003</v>
      </c>
    </row>
    <row r="23" spans="2:27">
      <c r="B23" s="106" t="s">
        <v>320</v>
      </c>
      <c r="C23" s="259">
        <v>49.122</v>
      </c>
      <c r="D23" s="259">
        <v>173.28100000000001</v>
      </c>
      <c r="E23" s="259">
        <v>222.40299999999999</v>
      </c>
      <c r="F23" s="259">
        <v>8.6769999999999996</v>
      </c>
      <c r="G23" s="259">
        <v>0.504</v>
      </c>
      <c r="H23" s="259">
        <v>213.22200000000001</v>
      </c>
      <c r="I23" s="259">
        <v>222.40299999999999</v>
      </c>
      <c r="J23" s="259">
        <v>0.94599999999999995</v>
      </c>
      <c r="K23" s="259">
        <v>2.867</v>
      </c>
      <c r="L23" s="259">
        <v>0</v>
      </c>
      <c r="M23" s="259">
        <v>0</v>
      </c>
      <c r="N23" s="259">
        <v>0.94599999999999995</v>
      </c>
      <c r="O23" s="259">
        <v>2.867</v>
      </c>
      <c r="P23" s="259">
        <v>0.14100000000000001</v>
      </c>
      <c r="Q23" s="259">
        <v>0.32200000000000001</v>
      </c>
      <c r="R23" s="259">
        <v>3.5999999999999997E-2</v>
      </c>
      <c r="S23" s="259">
        <v>-7.0000000000000001E-3</v>
      </c>
      <c r="T23" s="259">
        <v>0.21099999999999997</v>
      </c>
      <c r="U23" s="259">
        <v>0.87</v>
      </c>
      <c r="V23" s="259">
        <v>0.247</v>
      </c>
      <c r="W23" s="259">
        <v>0.86299999999999999</v>
      </c>
      <c r="X23" s="259">
        <v>-0.10299999999999999</v>
      </c>
      <c r="Y23" s="259">
        <v>-0.21199999999999999</v>
      </c>
      <c r="Z23" s="259">
        <v>0.14400000000000002</v>
      </c>
      <c r="AA23" s="259">
        <v>0.65100000000000002</v>
      </c>
    </row>
    <row r="24" spans="2:27">
      <c r="B24" s="106" t="s">
        <v>321</v>
      </c>
      <c r="C24" s="259">
        <v>9.3040000000000003</v>
      </c>
      <c r="D24" s="259">
        <v>80.835999999999999</v>
      </c>
      <c r="E24" s="259">
        <v>90.14</v>
      </c>
      <c r="F24" s="259">
        <v>96.682000000000002</v>
      </c>
      <c r="G24" s="259">
        <v>29.4</v>
      </c>
      <c r="H24" s="259">
        <v>-35.942</v>
      </c>
      <c r="I24" s="259">
        <v>90.14</v>
      </c>
      <c r="J24" s="259">
        <v>5.7159999999999993</v>
      </c>
      <c r="K24" s="259">
        <v>11.488</v>
      </c>
      <c r="L24" s="259">
        <v>-1.7000000000000001E-2</v>
      </c>
      <c r="M24" s="259">
        <v>-5.7000000000000002E-2</v>
      </c>
      <c r="N24" s="259">
        <v>5.698999999999999</v>
      </c>
      <c r="O24" s="259">
        <v>11.430999999999999</v>
      </c>
      <c r="P24" s="259">
        <v>4.3990000000000009</v>
      </c>
      <c r="Q24" s="259">
        <v>8.1590000000000007</v>
      </c>
      <c r="R24" s="259">
        <v>2.9529999999999998</v>
      </c>
      <c r="S24" s="259">
        <v>3.8149999999999999</v>
      </c>
      <c r="T24" s="259">
        <v>-1.6120000000000001</v>
      </c>
      <c r="U24" s="259">
        <v>-4.1710000000000003</v>
      </c>
      <c r="V24" s="259">
        <v>1.3420000000000001</v>
      </c>
      <c r="W24" s="259">
        <v>-0.35599999999999998</v>
      </c>
      <c r="X24" s="259">
        <v>0</v>
      </c>
      <c r="Y24" s="259">
        <v>0</v>
      </c>
      <c r="Z24" s="259">
        <v>1.3420000000000001</v>
      </c>
      <c r="AA24" s="259">
        <v>-0.35599999999999998</v>
      </c>
    </row>
    <row r="25" spans="2:27">
      <c r="B25" s="106" t="s">
        <v>322</v>
      </c>
      <c r="C25" s="259">
        <v>12.659000000000001</v>
      </c>
      <c r="D25" s="259">
        <v>4.8460000000000001</v>
      </c>
      <c r="E25" s="259">
        <v>17.504999999999999</v>
      </c>
      <c r="F25" s="259">
        <v>14.664</v>
      </c>
      <c r="G25" s="259">
        <v>1.4790000000000001</v>
      </c>
      <c r="H25" s="259">
        <v>1.3620000000000001</v>
      </c>
      <c r="I25" s="259">
        <v>17.504999999999999</v>
      </c>
      <c r="J25" s="259">
        <v>16.488</v>
      </c>
      <c r="K25" s="259">
        <v>42.494</v>
      </c>
      <c r="L25" s="259">
        <v>-15.823</v>
      </c>
      <c r="M25" s="259">
        <v>-36.948</v>
      </c>
      <c r="N25" s="259">
        <v>0.66500000000000004</v>
      </c>
      <c r="O25" s="259">
        <v>5.5460000000000003</v>
      </c>
      <c r="P25" s="259">
        <v>-1.0669999999999999</v>
      </c>
      <c r="Q25" s="259">
        <v>0.58699999999999997</v>
      </c>
      <c r="R25" s="259">
        <v>-1.3260000000000001</v>
      </c>
      <c r="S25" s="259">
        <v>-0.17499999999999999</v>
      </c>
      <c r="T25" s="259">
        <v>-2.7999999999999997E-2</v>
      </c>
      <c r="U25" s="259">
        <v>-8.8999999999999996E-2</v>
      </c>
      <c r="V25" s="259">
        <v>-1.3460000000000001</v>
      </c>
      <c r="W25" s="259">
        <v>-0.25700000000000001</v>
      </c>
      <c r="X25" s="259">
        <v>-3.0000000000000001E-3</v>
      </c>
      <c r="Y25" s="259">
        <v>-1E-3</v>
      </c>
      <c r="Z25" s="259">
        <v>-1.349</v>
      </c>
      <c r="AA25" s="259">
        <v>-0.25800000000000001</v>
      </c>
    </row>
    <row r="26" spans="2:27">
      <c r="B26" s="198" t="s">
        <v>323</v>
      </c>
      <c r="C26" s="259">
        <v>19.641999999999999</v>
      </c>
      <c r="D26" s="259">
        <v>34.558999999999997</v>
      </c>
      <c r="E26" s="259">
        <v>54.201000000000001</v>
      </c>
      <c r="F26" s="259">
        <v>1.6319999999999999</v>
      </c>
      <c r="G26" s="259">
        <v>3.0329999999999999</v>
      </c>
      <c r="H26" s="259">
        <v>49.536000000000001</v>
      </c>
      <c r="I26" s="259">
        <v>54.201000000000001</v>
      </c>
      <c r="J26" s="259">
        <v>6.7519999999999998</v>
      </c>
      <c r="K26" s="259">
        <v>14.741</v>
      </c>
      <c r="L26" s="259">
        <v>-0.8660000000000001</v>
      </c>
      <c r="M26" s="259">
        <v>-2.5790000000000002</v>
      </c>
      <c r="N26" s="259">
        <v>5.886000000000001</v>
      </c>
      <c r="O26" s="259">
        <v>12.162000000000001</v>
      </c>
      <c r="P26" s="259">
        <v>5.1029999999999998</v>
      </c>
      <c r="Q26" s="259">
        <v>10.282</v>
      </c>
      <c r="R26" s="259">
        <v>4.7429999999999994</v>
      </c>
      <c r="S26" s="259">
        <v>9.2609999999999992</v>
      </c>
      <c r="T26" s="259">
        <v>-5.3999999999999992E-2</v>
      </c>
      <c r="U26" s="259">
        <v>-0.14699999999999999</v>
      </c>
      <c r="V26" s="259">
        <v>4.6890000000000001</v>
      </c>
      <c r="W26" s="259">
        <v>9.1150000000000002</v>
      </c>
      <c r="X26" s="259">
        <v>-0.56499999999999995</v>
      </c>
      <c r="Y26" s="259">
        <v>-1.0329999999999999</v>
      </c>
      <c r="Z26" s="259">
        <v>4.1240000000000006</v>
      </c>
      <c r="AA26" s="259">
        <v>8.0820000000000007</v>
      </c>
    </row>
    <row r="27" spans="2:27">
      <c r="B27" s="198" t="s">
        <v>324</v>
      </c>
      <c r="C27" s="259">
        <v>56.734000000000002</v>
      </c>
      <c r="D27" s="259">
        <v>19.675999999999998</v>
      </c>
      <c r="E27" s="259">
        <v>76.41</v>
      </c>
      <c r="F27" s="259">
        <v>39.540999999999997</v>
      </c>
      <c r="G27" s="259">
        <v>9.3469999999999995</v>
      </c>
      <c r="H27" s="259">
        <v>27.521999999999998</v>
      </c>
      <c r="I27" s="259">
        <v>76.41</v>
      </c>
      <c r="J27" s="259">
        <v>0.80899999999999994</v>
      </c>
      <c r="K27" s="259">
        <v>1.948</v>
      </c>
      <c r="L27" s="259">
        <v>0</v>
      </c>
      <c r="M27" s="259">
        <v>0</v>
      </c>
      <c r="N27" s="259">
        <v>0.80899999999999994</v>
      </c>
      <c r="O27" s="259">
        <v>1.948</v>
      </c>
      <c r="P27" s="259">
        <v>0.60899999999999987</v>
      </c>
      <c r="Q27" s="259">
        <v>1.4119999999999999</v>
      </c>
      <c r="R27" s="259">
        <v>0.40700000000000003</v>
      </c>
      <c r="S27" s="259">
        <v>0.77</v>
      </c>
      <c r="T27" s="259">
        <v>0.34400000000000003</v>
      </c>
      <c r="U27" s="259">
        <v>0.78700000000000003</v>
      </c>
      <c r="V27" s="259">
        <v>0.75700000000000001</v>
      </c>
      <c r="W27" s="259">
        <v>1.571</v>
      </c>
      <c r="X27" s="259">
        <v>-7.9000000000000001E-2</v>
      </c>
      <c r="Y27" s="259">
        <v>-0.158</v>
      </c>
      <c r="Z27" s="259">
        <v>0.67800000000000005</v>
      </c>
      <c r="AA27" s="259">
        <v>1.413</v>
      </c>
    </row>
    <row r="28" spans="2:27">
      <c r="B28" s="198" t="s">
        <v>325</v>
      </c>
      <c r="C28" s="259">
        <v>41.207999999999998</v>
      </c>
      <c r="D28" s="259">
        <v>301.86799999999999</v>
      </c>
      <c r="E28" s="259">
        <v>343.07600000000002</v>
      </c>
      <c r="F28" s="259">
        <v>2.1070000000000002</v>
      </c>
      <c r="G28" s="259">
        <v>6.9000000000000006E-2</v>
      </c>
      <c r="H28" s="259">
        <v>340.9</v>
      </c>
      <c r="I28" s="259">
        <v>343.07600000000002</v>
      </c>
      <c r="J28" s="259">
        <v>10.262</v>
      </c>
      <c r="K28" s="259">
        <v>22.62</v>
      </c>
      <c r="L28" s="259">
        <v>-1.9889999999999994</v>
      </c>
      <c r="M28" s="259">
        <v>-5.9109999999999996</v>
      </c>
      <c r="N28" s="259">
        <v>8.2729999999999997</v>
      </c>
      <c r="O28" s="259">
        <v>16.709</v>
      </c>
      <c r="P28" s="259">
        <v>6.5979999999999999</v>
      </c>
      <c r="Q28" s="259">
        <v>12.292</v>
      </c>
      <c r="R28" s="259">
        <v>4.2450000000000001</v>
      </c>
      <c r="S28" s="259">
        <v>1.3109999999999999</v>
      </c>
      <c r="T28" s="259">
        <v>-1.0000000000000009E-3</v>
      </c>
      <c r="U28" s="259">
        <v>1.2999999999999999E-2</v>
      </c>
      <c r="V28" s="259">
        <v>4.2919999999999998</v>
      </c>
      <c r="W28" s="259">
        <v>1.3939999999999999</v>
      </c>
      <c r="X28" s="259">
        <v>-0.8600000000000001</v>
      </c>
      <c r="Y28" s="259">
        <v>-1.61</v>
      </c>
      <c r="Z28" s="259">
        <v>3.4319999999999999</v>
      </c>
      <c r="AA28" s="259">
        <v>-0.216</v>
      </c>
    </row>
    <row r="29" spans="2:27">
      <c r="B29" s="198" t="s">
        <v>326</v>
      </c>
      <c r="C29" s="259">
        <v>95.89</v>
      </c>
      <c r="D29" s="259">
        <v>211.148</v>
      </c>
      <c r="E29" s="259">
        <v>307.03800000000001</v>
      </c>
      <c r="F29" s="259">
        <v>65.388999999999996</v>
      </c>
      <c r="G29" s="259">
        <v>20.841000000000001</v>
      </c>
      <c r="H29" s="259">
        <v>220.80799999999999</v>
      </c>
      <c r="I29" s="259">
        <v>307.03800000000001</v>
      </c>
      <c r="J29" s="259">
        <v>2.4580000000000002</v>
      </c>
      <c r="K29" s="259">
        <v>4.75</v>
      </c>
      <c r="L29" s="259">
        <v>0</v>
      </c>
      <c r="M29" s="259">
        <v>0</v>
      </c>
      <c r="N29" s="259">
        <v>2.4580000000000002</v>
      </c>
      <c r="O29" s="259">
        <v>4.75</v>
      </c>
      <c r="P29" s="259">
        <v>1.2650000000000001</v>
      </c>
      <c r="Q29" s="259">
        <v>1.397</v>
      </c>
      <c r="R29" s="259">
        <v>0.85099999999999998</v>
      </c>
      <c r="S29" s="259">
        <v>-0.129</v>
      </c>
      <c r="T29" s="259">
        <v>-0.11699999999999999</v>
      </c>
      <c r="U29" s="259">
        <v>0.376</v>
      </c>
      <c r="V29" s="259">
        <v>0.73399999999999999</v>
      </c>
      <c r="W29" s="259">
        <v>10.726000000000001</v>
      </c>
      <c r="X29" s="259">
        <v>-4.5999999999999819E-2</v>
      </c>
      <c r="Y29" s="259">
        <v>-1.1479999999999999</v>
      </c>
      <c r="Z29" s="259">
        <v>0.68799999999999883</v>
      </c>
      <c r="AA29" s="259">
        <v>9.5779999999999994</v>
      </c>
    </row>
    <row r="30" spans="2:27">
      <c r="B30" s="198" t="s">
        <v>327</v>
      </c>
      <c r="C30" s="259">
        <v>9.5310000000000006</v>
      </c>
      <c r="D30" s="259">
        <v>90.61</v>
      </c>
      <c r="E30" s="259">
        <v>100.14100000000001</v>
      </c>
      <c r="F30" s="259">
        <v>51.451000000000001</v>
      </c>
      <c r="G30" s="259">
        <v>16.855</v>
      </c>
      <c r="H30" s="259">
        <v>31.835000000000001</v>
      </c>
      <c r="I30" s="259">
        <v>100.14100000000001</v>
      </c>
      <c r="J30" s="259">
        <v>3.4949999999999992</v>
      </c>
      <c r="K30" s="259">
        <v>10.206</v>
      </c>
      <c r="L30" s="259">
        <v>-0.27300000000000002</v>
      </c>
      <c r="M30" s="259">
        <v>-1.2050000000000001</v>
      </c>
      <c r="N30" s="259">
        <v>3.2219999999999995</v>
      </c>
      <c r="O30" s="259">
        <v>9.0009999999999994</v>
      </c>
      <c r="P30" s="259">
        <v>2.8230000000000004</v>
      </c>
      <c r="Q30" s="259">
        <v>7.5010000000000003</v>
      </c>
      <c r="R30" s="259">
        <v>1.8140000000000005</v>
      </c>
      <c r="S30" s="259">
        <v>4.4800000000000004</v>
      </c>
      <c r="T30" s="259">
        <v>-0.90599999999999992</v>
      </c>
      <c r="U30" s="259">
        <v>-2.5939999999999999</v>
      </c>
      <c r="V30" s="259">
        <v>0.90799999999999992</v>
      </c>
      <c r="W30" s="259">
        <v>1.8859999999999999</v>
      </c>
      <c r="X30" s="259">
        <v>-0.29900000000000004</v>
      </c>
      <c r="Y30" s="259">
        <v>-0.878</v>
      </c>
      <c r="Z30" s="259">
        <v>0.60899999999999999</v>
      </c>
      <c r="AA30" s="259">
        <v>1.008</v>
      </c>
    </row>
    <row r="31" spans="2:27">
      <c r="B31" s="198" t="s">
        <v>328</v>
      </c>
      <c r="C31" s="259">
        <v>138.38800000000001</v>
      </c>
      <c r="D31" s="259">
        <v>462.75900000000001</v>
      </c>
      <c r="E31" s="259">
        <v>601.14700000000005</v>
      </c>
      <c r="F31" s="259">
        <v>97.578000000000003</v>
      </c>
      <c r="G31" s="259">
        <v>58.975000000000001</v>
      </c>
      <c r="H31" s="259">
        <v>444.59399999999999</v>
      </c>
      <c r="I31" s="259">
        <v>601.14700000000005</v>
      </c>
      <c r="J31" s="259">
        <v>58.02600000000001</v>
      </c>
      <c r="K31" s="259">
        <v>167.46600000000001</v>
      </c>
      <c r="L31" s="259">
        <v>-17.369</v>
      </c>
      <c r="M31" s="259">
        <v>-85.855999999999995</v>
      </c>
      <c r="N31" s="259">
        <v>40.656999999999996</v>
      </c>
      <c r="O31" s="259">
        <v>81.61</v>
      </c>
      <c r="P31" s="259">
        <v>36.198</v>
      </c>
      <c r="Q31" s="259">
        <v>70.914000000000001</v>
      </c>
      <c r="R31" s="259">
        <v>31.278999999999996</v>
      </c>
      <c r="S31" s="259">
        <v>56.137999999999998</v>
      </c>
      <c r="T31" s="259">
        <v>-0.5259999999999998</v>
      </c>
      <c r="U31" s="259">
        <v>-2.2719999999999998</v>
      </c>
      <c r="V31" s="259">
        <v>30.752000000000002</v>
      </c>
      <c r="W31" s="259">
        <v>53.865000000000002</v>
      </c>
      <c r="X31" s="259">
        <v>-9.3959999999999972</v>
      </c>
      <c r="Y31" s="259">
        <v>-16.303999999999998</v>
      </c>
      <c r="Z31" s="259">
        <v>21.356000000000002</v>
      </c>
      <c r="AA31" s="259">
        <v>37.561</v>
      </c>
    </row>
    <row r="32" spans="2:27">
      <c r="B32" s="198" t="s">
        <v>329</v>
      </c>
      <c r="C32" s="259">
        <v>1103.6300000000001</v>
      </c>
      <c r="D32" s="259">
        <v>6040.5810000000001</v>
      </c>
      <c r="E32" s="259">
        <v>7144.2110000000002</v>
      </c>
      <c r="F32" s="259">
        <v>1461.8130000000001</v>
      </c>
      <c r="G32" s="259">
        <v>2108.7489999999998</v>
      </c>
      <c r="H32" s="259">
        <v>3573.6489999999999</v>
      </c>
      <c r="I32" s="259">
        <v>7144.2110000000002</v>
      </c>
      <c r="J32" s="259">
        <v>1023.4950000000003</v>
      </c>
      <c r="K32" s="259">
        <v>3143.0390000000002</v>
      </c>
      <c r="L32" s="259">
        <v>-554.87899999999991</v>
      </c>
      <c r="M32" s="259">
        <v>-1671.115</v>
      </c>
      <c r="N32" s="259">
        <v>468.61599999999999</v>
      </c>
      <c r="O32" s="259">
        <v>1471.924</v>
      </c>
      <c r="P32" s="259">
        <v>397.27599999999995</v>
      </c>
      <c r="Q32" s="259">
        <v>1246.02</v>
      </c>
      <c r="R32" s="259">
        <v>323.76699999999994</v>
      </c>
      <c r="S32" s="259">
        <v>1023.332</v>
      </c>
      <c r="T32" s="259">
        <v>-59.781999999999982</v>
      </c>
      <c r="U32" s="259">
        <v>-197.53899999999999</v>
      </c>
      <c r="V32" s="259">
        <v>264.05899999999997</v>
      </c>
      <c r="W32" s="259">
        <v>824.98500000000001</v>
      </c>
      <c r="X32" s="259">
        <v>-88.033999999999992</v>
      </c>
      <c r="Y32" s="259">
        <v>-276.76499999999999</v>
      </c>
      <c r="Z32" s="259">
        <v>176.02500000000003</v>
      </c>
      <c r="AA32" s="259">
        <v>548.22</v>
      </c>
    </row>
    <row r="33" spans="1:28">
      <c r="B33" s="198" t="s">
        <v>330</v>
      </c>
      <c r="C33" s="259">
        <v>747.91</v>
      </c>
      <c r="D33" s="259">
        <v>2.8319999999999999</v>
      </c>
      <c r="E33" s="259">
        <v>750.74199999999996</v>
      </c>
      <c r="F33" s="259">
        <v>647.91700000000003</v>
      </c>
      <c r="G33" s="259">
        <v>0</v>
      </c>
      <c r="H33" s="259">
        <v>102.825</v>
      </c>
      <c r="I33" s="259">
        <v>750.74199999999996</v>
      </c>
      <c r="J33" s="259">
        <v>0</v>
      </c>
      <c r="K33" s="259">
        <v>0</v>
      </c>
      <c r="L33" s="259">
        <v>0</v>
      </c>
      <c r="M33" s="259">
        <v>0</v>
      </c>
      <c r="N33" s="259">
        <v>0</v>
      </c>
      <c r="O33" s="259">
        <v>0</v>
      </c>
      <c r="P33" s="259">
        <v>-0.22800000000000001</v>
      </c>
      <c r="Q33" s="259">
        <v>-0.45600000000000002</v>
      </c>
      <c r="R33" s="259">
        <v>-0.22800000000000001</v>
      </c>
      <c r="S33" s="259">
        <v>-0.45600000000000002</v>
      </c>
      <c r="T33" s="259">
        <v>21.061999999999998</v>
      </c>
      <c r="U33" s="259">
        <v>6.6310000000000002</v>
      </c>
      <c r="V33" s="259">
        <v>22.157999999999902</v>
      </c>
      <c r="W33" s="259">
        <v>3082.7860000000001</v>
      </c>
      <c r="X33" s="259">
        <v>-5.5209999999999582</v>
      </c>
      <c r="Y33" s="259">
        <v>-641.04</v>
      </c>
      <c r="Z33" s="259">
        <v>16.637000000000171</v>
      </c>
      <c r="AA33" s="259">
        <v>2441.7460000000001</v>
      </c>
    </row>
    <row r="34" spans="1:28">
      <c r="B34" s="198" t="s">
        <v>216</v>
      </c>
      <c r="C34" s="259">
        <v>0</v>
      </c>
      <c r="D34" s="259">
        <v>0</v>
      </c>
      <c r="E34" s="259">
        <v>0</v>
      </c>
      <c r="F34" s="259">
        <v>0</v>
      </c>
      <c r="G34" s="259">
        <v>0</v>
      </c>
      <c r="H34" s="259">
        <v>0</v>
      </c>
      <c r="I34" s="259">
        <v>0</v>
      </c>
      <c r="J34" s="259">
        <v>-0.16999999999998749</v>
      </c>
      <c r="K34" s="259">
        <v>228.833</v>
      </c>
      <c r="L34" s="259">
        <v>5.8000000000006935E-2</v>
      </c>
      <c r="M34" s="259">
        <v>-78.27</v>
      </c>
      <c r="N34" s="259">
        <v>-0.11200000000002319</v>
      </c>
      <c r="O34" s="259">
        <v>150.56299999999999</v>
      </c>
      <c r="P34" s="259">
        <v>-9.1000000000008185E-2</v>
      </c>
      <c r="Q34" s="259">
        <v>123.196</v>
      </c>
      <c r="R34" s="259">
        <v>-7.7999999999988745E-2</v>
      </c>
      <c r="S34" s="259">
        <v>105.52200000000001</v>
      </c>
      <c r="T34" s="259">
        <v>4.9999999999998934E-3</v>
      </c>
      <c r="U34" s="259">
        <v>-7.0229999999999997</v>
      </c>
      <c r="V34" s="259">
        <v>-7.6999999999998181E-2</v>
      </c>
      <c r="W34" s="259">
        <v>104.072</v>
      </c>
      <c r="X34" s="259">
        <v>2.2999999999999687E-2</v>
      </c>
      <c r="Y34" s="259">
        <v>-31.161999999999999</v>
      </c>
      <c r="Z34" s="259">
        <v>-5.4000000000002046E-2</v>
      </c>
      <c r="AA34" s="259">
        <v>72.91</v>
      </c>
    </row>
    <row r="35" spans="1:28">
      <c r="B35" s="198" t="s">
        <v>331</v>
      </c>
      <c r="C35" s="259">
        <v>0</v>
      </c>
      <c r="D35" s="259">
        <v>0</v>
      </c>
      <c r="E35" s="259">
        <v>0</v>
      </c>
      <c r="F35" s="259">
        <v>0</v>
      </c>
      <c r="G35" s="259">
        <v>0</v>
      </c>
      <c r="H35" s="259">
        <v>0</v>
      </c>
      <c r="I35" s="259">
        <v>0</v>
      </c>
      <c r="J35" s="259">
        <v>-2.1000000000000796E-2</v>
      </c>
      <c r="K35" s="259">
        <v>27.428000000000001</v>
      </c>
      <c r="L35" s="259">
        <v>2.0000000000002238E-3</v>
      </c>
      <c r="M35" s="259">
        <v>-2.1539999999999999</v>
      </c>
      <c r="N35" s="259">
        <v>-1.8999999999998352E-2</v>
      </c>
      <c r="O35" s="259">
        <v>25.274000000000001</v>
      </c>
      <c r="P35" s="259">
        <v>-1.699999999999946E-2</v>
      </c>
      <c r="Q35" s="259">
        <v>23.462</v>
      </c>
      <c r="R35" s="259">
        <v>-1.7000000000003013E-2</v>
      </c>
      <c r="S35" s="259">
        <v>23.454999999999998</v>
      </c>
      <c r="T35" s="259">
        <v>-1.0000000000000009E-3</v>
      </c>
      <c r="U35" s="259">
        <v>0.154</v>
      </c>
      <c r="V35" s="259">
        <v>-1.7999999999997129E-2</v>
      </c>
      <c r="W35" s="259">
        <v>23.609000000000002</v>
      </c>
      <c r="X35" s="259">
        <v>5.9999999999993392E-3</v>
      </c>
      <c r="Y35" s="259">
        <v>-7.0090000000000003</v>
      </c>
      <c r="Z35" s="259">
        <v>-1.1999999999996902E-2</v>
      </c>
      <c r="AA35" s="259">
        <v>16.600000000000001</v>
      </c>
    </row>
    <row r="36" spans="1:28">
      <c r="B36" s="198" t="s">
        <v>220</v>
      </c>
      <c r="C36" s="259">
        <v>42.213000000000001</v>
      </c>
      <c r="D36" s="259">
        <v>156.31299999999999</v>
      </c>
      <c r="E36" s="259">
        <v>198.52600000000001</v>
      </c>
      <c r="F36" s="259">
        <v>85.840999999999994</v>
      </c>
      <c r="G36" s="259">
        <v>30.260999999999999</v>
      </c>
      <c r="H36" s="259">
        <v>82.424000000000007</v>
      </c>
      <c r="I36" s="259">
        <v>198.52600000000001</v>
      </c>
      <c r="J36" s="259">
        <v>21.144999999999996</v>
      </c>
      <c r="K36" s="259">
        <v>60.034999999999997</v>
      </c>
      <c r="L36" s="259">
        <v>-6.9409999999999989</v>
      </c>
      <c r="M36" s="259">
        <v>-22.738</v>
      </c>
      <c r="N36" s="259">
        <v>14.203999999999997</v>
      </c>
      <c r="O36" s="259">
        <v>37.296999999999997</v>
      </c>
      <c r="P36" s="259">
        <v>11.150000000000002</v>
      </c>
      <c r="Q36" s="259">
        <v>29.667000000000002</v>
      </c>
      <c r="R36" s="259">
        <v>8.7749999999999986</v>
      </c>
      <c r="S36" s="259">
        <v>25.673999999999999</v>
      </c>
      <c r="T36" s="259">
        <v>-0.10599999999999987</v>
      </c>
      <c r="U36" s="259">
        <v>-2.9670000000000001</v>
      </c>
      <c r="V36" s="259">
        <v>8.67</v>
      </c>
      <c r="W36" s="259">
        <v>22.707000000000001</v>
      </c>
      <c r="X36" s="259">
        <v>-3.4</v>
      </c>
      <c r="Y36" s="259">
        <v>-7.3</v>
      </c>
      <c r="Z36" s="259">
        <v>5.27</v>
      </c>
      <c r="AA36" s="259">
        <v>15.407</v>
      </c>
    </row>
    <row r="37" spans="1:28">
      <c r="B37" s="198" t="s">
        <v>219</v>
      </c>
      <c r="C37" s="259">
        <v>0</v>
      </c>
      <c r="D37" s="259">
        <v>0</v>
      </c>
      <c r="E37" s="259">
        <v>0</v>
      </c>
      <c r="F37" s="259">
        <v>0</v>
      </c>
      <c r="G37" s="259">
        <v>0</v>
      </c>
      <c r="H37" s="259">
        <v>0</v>
      </c>
      <c r="I37" s="259">
        <v>0</v>
      </c>
      <c r="J37" s="259">
        <v>-0.34800000000001319</v>
      </c>
      <c r="K37" s="259">
        <v>466.88499999999999</v>
      </c>
      <c r="L37" s="259">
        <v>0.23300000000000409</v>
      </c>
      <c r="M37" s="259">
        <v>-312.29300000000001</v>
      </c>
      <c r="N37" s="259">
        <v>-0.11499999999998067</v>
      </c>
      <c r="O37" s="259">
        <v>154.59200000000001</v>
      </c>
      <c r="P37" s="259">
        <v>-9.1000000000008185E-2</v>
      </c>
      <c r="Q37" s="259">
        <v>122.416</v>
      </c>
      <c r="R37" s="259">
        <v>-8.7000000000003297E-2</v>
      </c>
      <c r="S37" s="259">
        <v>116.926</v>
      </c>
      <c r="T37" s="259">
        <v>8.0000000000008953E-3</v>
      </c>
      <c r="U37" s="259">
        <v>-11.013</v>
      </c>
      <c r="V37" s="259">
        <v>-7.9000000000007731E-2</v>
      </c>
      <c r="W37" s="259">
        <v>106.077</v>
      </c>
      <c r="X37" s="259">
        <v>2.4000000000000909E-2</v>
      </c>
      <c r="Y37" s="259">
        <v>-32.686</v>
      </c>
      <c r="Z37" s="259">
        <v>-5.499999999999261E-2</v>
      </c>
      <c r="AA37" s="259">
        <v>73.391000000000005</v>
      </c>
    </row>
    <row r="38" spans="1:28">
      <c r="B38" s="198" t="s">
        <v>332</v>
      </c>
      <c r="C38" s="259">
        <v>891.65099999999995</v>
      </c>
      <c r="D38" s="259">
        <v>2.1120000000000001</v>
      </c>
      <c r="E38" s="259">
        <v>893.76300000000003</v>
      </c>
      <c r="F38" s="259">
        <v>759.71699999999998</v>
      </c>
      <c r="G38" s="259">
        <v>0</v>
      </c>
      <c r="H38" s="259">
        <v>134.04599999999999</v>
      </c>
      <c r="I38" s="259">
        <v>893.76300000000003</v>
      </c>
      <c r="J38" s="259">
        <v>20.773000000000025</v>
      </c>
      <c r="K38" s="259">
        <v>702.93100000000004</v>
      </c>
      <c r="L38" s="259">
        <v>-6.7649999999999864</v>
      </c>
      <c r="M38" s="259">
        <v>-329.99799999999999</v>
      </c>
      <c r="N38" s="259">
        <v>14.007999999999981</v>
      </c>
      <c r="O38" s="259">
        <v>372.93299999999999</v>
      </c>
      <c r="P38" s="259">
        <v>10.769000000000005</v>
      </c>
      <c r="Q38" s="259">
        <v>305.51499999999999</v>
      </c>
      <c r="R38" s="259">
        <v>8.4129999999999541</v>
      </c>
      <c r="S38" s="259">
        <v>278.27499999999998</v>
      </c>
      <c r="T38" s="259">
        <v>20.969000000000001</v>
      </c>
      <c r="U38" s="259">
        <v>-14.257</v>
      </c>
      <c r="V38" s="259">
        <v>27.066000000000258</v>
      </c>
      <c r="W38" s="259">
        <v>3265.1860000000001</v>
      </c>
      <c r="X38" s="259">
        <v>-8.8580000000000609</v>
      </c>
      <c r="Y38" s="259">
        <v>-732.14300000000003</v>
      </c>
      <c r="Z38" s="259">
        <v>18.208000000000084</v>
      </c>
      <c r="AA38" s="259">
        <v>2533.0430000000001</v>
      </c>
    </row>
    <row r="39" spans="1:28">
      <c r="B39" s="198"/>
      <c r="C39" s="259"/>
      <c r="D39" s="259"/>
      <c r="E39" s="259"/>
      <c r="F39" s="259"/>
      <c r="G39" s="259"/>
      <c r="H39" s="259"/>
      <c r="I39" s="259"/>
      <c r="J39" s="259"/>
      <c r="K39" s="259"/>
      <c r="L39" s="259"/>
      <c r="M39" s="259"/>
      <c r="N39" s="259"/>
      <c r="O39" s="259"/>
      <c r="P39" s="259"/>
      <c r="Q39" s="259"/>
      <c r="R39" s="259"/>
      <c r="S39" s="259"/>
      <c r="T39" s="259"/>
      <c r="U39" s="259"/>
      <c r="V39" s="259"/>
      <c r="W39" s="259"/>
      <c r="X39" s="259"/>
      <c r="Y39" s="259"/>
      <c r="Z39" s="259"/>
      <c r="AA39" s="259"/>
    </row>
    <row r="40" spans="1:28">
      <c r="B40" s="198"/>
      <c r="C40" s="259"/>
      <c r="D40" s="259"/>
      <c r="E40" s="259"/>
      <c r="F40" s="259"/>
      <c r="G40" s="259"/>
      <c r="H40" s="259"/>
      <c r="I40" s="259"/>
      <c r="J40" s="259"/>
      <c r="K40" s="259"/>
      <c r="L40" s="259"/>
      <c r="M40" s="259"/>
      <c r="N40" s="259"/>
      <c r="O40" s="259"/>
      <c r="P40" s="259"/>
      <c r="Q40" s="259"/>
      <c r="R40" s="259"/>
      <c r="S40" s="259"/>
      <c r="T40" s="259"/>
      <c r="U40" s="259"/>
      <c r="V40" s="259"/>
      <c r="W40" s="259"/>
      <c r="X40" s="259"/>
      <c r="Y40" s="259"/>
      <c r="Z40" s="259"/>
      <c r="AA40" s="259"/>
    </row>
    <row r="41" spans="1:28">
      <c r="B41" s="198"/>
      <c r="C41" s="259"/>
      <c r="D41" s="259"/>
      <c r="E41" s="259"/>
      <c r="F41" s="259"/>
      <c r="G41" s="259"/>
      <c r="H41" s="259"/>
      <c r="I41" s="259"/>
      <c r="J41" s="259"/>
      <c r="K41" s="259"/>
      <c r="L41" s="259"/>
      <c r="M41" s="259"/>
      <c r="N41" s="259"/>
      <c r="O41" s="259"/>
      <c r="P41" s="259"/>
      <c r="Q41" s="259"/>
      <c r="R41" s="259"/>
      <c r="S41" s="259"/>
      <c r="T41" s="259"/>
      <c r="U41" s="259"/>
      <c r="V41" s="259"/>
      <c r="W41" s="259"/>
      <c r="X41" s="259"/>
      <c r="Y41" s="259"/>
      <c r="Z41" s="259"/>
      <c r="AA41" s="259"/>
    </row>
    <row r="42" spans="1:28">
      <c r="B42" s="229"/>
      <c r="C42" s="229"/>
      <c r="D42" s="229"/>
      <c r="E42" s="229"/>
      <c r="F42" s="229"/>
      <c r="G42" s="229"/>
      <c r="H42" s="229"/>
      <c r="I42" s="229"/>
      <c r="J42" s="229"/>
      <c r="K42" s="229"/>
      <c r="L42" s="229"/>
      <c r="M42" s="229"/>
      <c r="N42" s="229"/>
      <c r="O42" s="229"/>
      <c r="P42" s="229"/>
      <c r="Q42" s="229"/>
      <c r="R42" s="229"/>
      <c r="S42" s="229"/>
      <c r="T42" s="229"/>
      <c r="U42" s="229"/>
      <c r="V42" s="229"/>
      <c r="W42" s="229"/>
      <c r="X42" s="229"/>
      <c r="Y42" s="229"/>
      <c r="Z42" s="229"/>
      <c r="AA42" s="229"/>
      <c r="AB42" s="229"/>
    </row>
    <row r="43" spans="1:28">
      <c r="B43" s="229"/>
      <c r="C43" s="260"/>
      <c r="D43" s="260"/>
      <c r="E43" s="260"/>
      <c r="F43" s="260"/>
      <c r="G43" s="260"/>
      <c r="H43" s="260"/>
      <c r="I43" s="260"/>
      <c r="J43" s="260"/>
      <c r="K43" s="260"/>
      <c r="L43" s="260"/>
      <c r="M43" s="260"/>
      <c r="N43" s="260"/>
      <c r="O43" s="260"/>
      <c r="P43" s="260"/>
      <c r="Q43" s="260"/>
      <c r="R43" s="260"/>
      <c r="S43" s="260"/>
      <c r="T43" s="260"/>
      <c r="U43" s="260"/>
      <c r="V43" s="260"/>
      <c r="W43" s="260"/>
      <c r="X43" s="260"/>
      <c r="Y43" s="260"/>
      <c r="Z43" s="260"/>
    </row>
    <row r="44" spans="1:28">
      <c r="G44" s="201"/>
      <c r="I44" s="236"/>
      <c r="V44" s="260"/>
      <c r="W44" s="260"/>
    </row>
    <row r="45" spans="1:28">
      <c r="A45" s="252"/>
      <c r="B45" s="252"/>
      <c r="C45" s="252"/>
      <c r="D45" s="252"/>
      <c r="E45" s="252"/>
      <c r="F45" s="252"/>
      <c r="G45" s="236"/>
      <c r="H45" s="252">
        <v>247.697</v>
      </c>
      <c r="I45" s="236"/>
      <c r="L45" s="261"/>
      <c r="M45" s="261"/>
      <c r="N45" s="236"/>
      <c r="O45" s="236"/>
      <c r="P45" s="236"/>
      <c r="Q45" s="236"/>
      <c r="R45" s="236"/>
      <c r="S45" s="236"/>
      <c r="T45" s="236"/>
      <c r="U45" s="236"/>
      <c r="V45" s="236"/>
      <c r="W45" s="236"/>
      <c r="X45" s="236"/>
      <c r="Y45" s="236"/>
      <c r="Z45" s="236"/>
      <c r="AA45" s="252"/>
      <c r="AB45" s="252"/>
    </row>
    <row r="46" spans="1:28" ht="25.5" customHeight="1">
      <c r="C46" s="581" t="s">
        <v>170</v>
      </c>
      <c r="D46" s="582" t="s">
        <v>300</v>
      </c>
      <c r="E46" s="582" t="s">
        <v>172</v>
      </c>
      <c r="F46" s="582" t="s">
        <v>174</v>
      </c>
      <c r="G46" s="582" t="s">
        <v>175</v>
      </c>
      <c r="H46" s="582" t="s">
        <v>301</v>
      </c>
      <c r="I46" s="583" t="s">
        <v>179</v>
      </c>
      <c r="J46" s="920" t="s">
        <v>64</v>
      </c>
      <c r="K46" s="921"/>
      <c r="L46" s="920" t="s">
        <v>302</v>
      </c>
      <c r="M46" s="921"/>
      <c r="N46" s="920" t="s">
        <v>72</v>
      </c>
      <c r="O46" s="921"/>
      <c r="P46" s="920" t="s">
        <v>113</v>
      </c>
      <c r="Q46" s="921"/>
      <c r="R46" s="920" t="s">
        <v>303</v>
      </c>
      <c r="S46" s="921"/>
      <c r="T46" s="920" t="s">
        <v>304</v>
      </c>
      <c r="U46" s="921"/>
      <c r="V46" s="920" t="s">
        <v>305</v>
      </c>
      <c r="W46" s="921"/>
      <c r="X46" s="920" t="s">
        <v>87</v>
      </c>
      <c r="Y46" s="921"/>
      <c r="Z46" s="920" t="s">
        <v>90</v>
      </c>
      <c r="AA46" s="921"/>
      <c r="AB46"/>
    </row>
    <row r="47" spans="1:28" ht="25.5">
      <c r="C47" s="584" t="s">
        <v>513</v>
      </c>
      <c r="D47" s="584" t="str">
        <f t="shared" ref="D47:I47" si="1">$C$47</f>
        <v xml:space="preserve"> December 31 2023</v>
      </c>
      <c r="E47" s="584" t="str">
        <f t="shared" si="1"/>
        <v xml:space="preserve"> December 31 2023</v>
      </c>
      <c r="F47" s="584" t="str">
        <f t="shared" si="1"/>
        <v xml:space="preserve"> December 31 2023</v>
      </c>
      <c r="G47" s="584" t="str">
        <f t="shared" si="1"/>
        <v xml:space="preserve"> December 31 2023</v>
      </c>
      <c r="H47" s="584" t="str">
        <f t="shared" si="1"/>
        <v xml:space="preserve"> December 31 2023</v>
      </c>
      <c r="I47" s="584" t="str">
        <f t="shared" si="1"/>
        <v xml:space="preserve"> December 31 2023</v>
      </c>
      <c r="J47" s="585" t="s">
        <v>481</v>
      </c>
      <c r="K47" s="585" t="s">
        <v>515</v>
      </c>
      <c r="L47" s="585" t="s">
        <v>481</v>
      </c>
      <c r="M47" s="585" t="s">
        <v>515</v>
      </c>
      <c r="N47" s="585" t="s">
        <v>481</v>
      </c>
      <c r="O47" s="585" t="s">
        <v>515</v>
      </c>
      <c r="P47" s="585" t="s">
        <v>481</v>
      </c>
      <c r="Q47" s="585" t="s">
        <v>515</v>
      </c>
      <c r="R47" s="585" t="s">
        <v>481</v>
      </c>
      <c r="S47" s="585" t="s">
        <v>515</v>
      </c>
      <c r="T47" s="585" t="s">
        <v>481</v>
      </c>
      <c r="U47" s="585" t="s">
        <v>515</v>
      </c>
      <c r="V47" s="585" t="s">
        <v>481</v>
      </c>
      <c r="W47" s="585" t="s">
        <v>515</v>
      </c>
      <c r="X47" s="585" t="s">
        <v>481</v>
      </c>
      <c r="Y47" s="585" t="s">
        <v>515</v>
      </c>
      <c r="Z47" s="585" t="s">
        <v>481</v>
      </c>
      <c r="AA47" s="585" t="s">
        <v>515</v>
      </c>
      <c r="AB47"/>
    </row>
    <row r="48" spans="1:28">
      <c r="C48" s="586" t="s">
        <v>226</v>
      </c>
      <c r="D48" s="586" t="s">
        <v>226</v>
      </c>
      <c r="E48" s="586" t="s">
        <v>226</v>
      </c>
      <c r="F48" s="586" t="s">
        <v>226</v>
      </c>
      <c r="G48" s="586" t="s">
        <v>226</v>
      </c>
      <c r="H48" s="586" t="s">
        <v>226</v>
      </c>
      <c r="I48" s="586" t="s">
        <v>226</v>
      </c>
      <c r="J48" s="586" t="s">
        <v>226</v>
      </c>
      <c r="K48" s="586" t="s">
        <v>226</v>
      </c>
      <c r="L48" s="586" t="s">
        <v>226</v>
      </c>
      <c r="M48" s="586" t="s">
        <v>226</v>
      </c>
      <c r="N48" s="586" t="s">
        <v>226</v>
      </c>
      <c r="O48" s="586" t="s">
        <v>226</v>
      </c>
      <c r="P48" s="586" t="s">
        <v>226</v>
      </c>
      <c r="Q48" s="586" t="s">
        <v>226</v>
      </c>
      <c r="R48" s="586" t="s">
        <v>226</v>
      </c>
      <c r="S48" s="586" t="s">
        <v>226</v>
      </c>
      <c r="T48" s="586" t="s">
        <v>226</v>
      </c>
      <c r="U48" s="586" t="s">
        <v>226</v>
      </c>
      <c r="V48" s="586" t="s">
        <v>226</v>
      </c>
      <c r="W48" s="586" t="s">
        <v>226</v>
      </c>
      <c r="X48" s="586" t="s">
        <v>226</v>
      </c>
      <c r="Y48" s="586" t="s">
        <v>226</v>
      </c>
      <c r="Z48" s="586" t="s">
        <v>226</v>
      </c>
      <c r="AA48" s="586" t="s">
        <v>226</v>
      </c>
      <c r="AB48"/>
    </row>
    <row r="49" spans="2:28">
      <c r="AB49"/>
    </row>
    <row r="50" spans="2:28">
      <c r="B50" s="198" t="s">
        <v>306</v>
      </c>
      <c r="C50" s="259">
        <v>10.101000000000001</v>
      </c>
      <c r="D50" s="259">
        <v>236.29400000000001</v>
      </c>
      <c r="E50" s="259">
        <v>246.39500000000001</v>
      </c>
      <c r="F50" s="259">
        <v>8.1000000000000003E-2</v>
      </c>
      <c r="G50" s="259">
        <v>0</v>
      </c>
      <c r="H50" s="259">
        <v>246.31399999999999</v>
      </c>
      <c r="I50" s="259">
        <v>246.39500000000001</v>
      </c>
      <c r="J50" s="259">
        <v>0</v>
      </c>
      <c r="K50" s="259">
        <v>0</v>
      </c>
      <c r="L50" s="259">
        <v>-0.121</v>
      </c>
      <c r="M50" s="259">
        <v>-0.186</v>
      </c>
      <c r="N50" s="259">
        <v>-0.121</v>
      </c>
      <c r="O50" s="259">
        <v>-0.186</v>
      </c>
      <c r="P50" s="259">
        <v>-0.61199999999999999</v>
      </c>
      <c r="Q50" s="259">
        <v>-4.9649999999999999</v>
      </c>
      <c r="R50" s="259">
        <v>-0.629</v>
      </c>
      <c r="S50" s="259">
        <v>-5.0190000000000001</v>
      </c>
      <c r="T50" s="259">
        <v>-10.593</v>
      </c>
      <c r="U50" s="259">
        <v>36.648000000000003</v>
      </c>
      <c r="V50" s="259">
        <v>-10.92</v>
      </c>
      <c r="W50" s="259">
        <v>30.811</v>
      </c>
      <c r="X50" s="259">
        <v>8.4260000000000002</v>
      </c>
      <c r="Y50" s="259">
        <v>15.853999999999999</v>
      </c>
      <c r="Z50" s="259">
        <v>-2.4940000000000002</v>
      </c>
      <c r="AA50" s="259">
        <v>46.664999999999999</v>
      </c>
      <c r="AB50"/>
    </row>
    <row r="51" spans="2:28">
      <c r="B51" s="106" t="s">
        <v>333</v>
      </c>
      <c r="C51" s="259">
        <v>0</v>
      </c>
      <c r="D51" s="259">
        <v>0</v>
      </c>
      <c r="E51" s="259">
        <v>0</v>
      </c>
      <c r="F51" s="259">
        <v>0</v>
      </c>
      <c r="G51" s="259">
        <v>0</v>
      </c>
      <c r="H51" s="259">
        <v>0</v>
      </c>
      <c r="I51" s="259">
        <v>0</v>
      </c>
      <c r="J51" s="259">
        <v>-3.7029999999999998</v>
      </c>
      <c r="K51" s="259">
        <v>10.186999999999999</v>
      </c>
      <c r="L51" s="259">
        <v>0.14299999999999999</v>
      </c>
      <c r="M51" s="259">
        <v>-0.39100000000000001</v>
      </c>
      <c r="N51" s="259">
        <v>-3.56</v>
      </c>
      <c r="O51" s="259">
        <v>9.7959999999999994</v>
      </c>
      <c r="P51" s="259">
        <v>-2.081</v>
      </c>
      <c r="Q51" s="259">
        <v>5.726</v>
      </c>
      <c r="R51" s="259">
        <v>-0.83</v>
      </c>
      <c r="S51" s="259">
        <v>2.2850000000000001</v>
      </c>
      <c r="T51" s="259">
        <v>-0.622</v>
      </c>
      <c r="U51" s="259">
        <v>1.712</v>
      </c>
      <c r="V51" s="259">
        <v>-1.452</v>
      </c>
      <c r="W51" s="259">
        <v>3.9969999999999999</v>
      </c>
      <c r="X51" s="259">
        <v>1.5189999999999999</v>
      </c>
      <c r="Y51" s="259">
        <v>-4.1820000000000004</v>
      </c>
      <c r="Z51" s="259">
        <v>6.7000000000000004E-2</v>
      </c>
      <c r="AA51" s="259">
        <v>-0.185</v>
      </c>
      <c r="AB51"/>
    </row>
    <row r="52" spans="2:28">
      <c r="B52" s="106" t="s">
        <v>307</v>
      </c>
      <c r="C52" s="259">
        <v>50.926000000000002</v>
      </c>
      <c r="D52" s="259">
        <v>103.08199999999999</v>
      </c>
      <c r="E52" s="259">
        <v>154.00800000000001</v>
      </c>
      <c r="F52" s="259">
        <v>25.905999999999999</v>
      </c>
      <c r="G52" s="259">
        <v>31.587</v>
      </c>
      <c r="H52" s="259">
        <v>96.515000000000001</v>
      </c>
      <c r="I52" s="259">
        <v>154.00800000000001</v>
      </c>
      <c r="J52" s="259">
        <v>8.6140000000000008</v>
      </c>
      <c r="K52" s="259">
        <v>27.437999999999999</v>
      </c>
      <c r="L52" s="259">
        <v>-1.7969999999999999</v>
      </c>
      <c r="M52" s="259">
        <v>-3.3559999999999999</v>
      </c>
      <c r="N52" s="259">
        <v>6.8170000000000002</v>
      </c>
      <c r="O52" s="259">
        <v>24.082000000000001</v>
      </c>
      <c r="P52" s="259">
        <v>5.0629999999999997</v>
      </c>
      <c r="Q52" s="259">
        <v>16.27</v>
      </c>
      <c r="R52" s="259">
        <v>4.0430000000000001</v>
      </c>
      <c r="S52" s="259">
        <v>-2.7909999999999999</v>
      </c>
      <c r="T52" s="259">
        <v>6.4450000000000003</v>
      </c>
      <c r="U52" s="259">
        <v>-2.782</v>
      </c>
      <c r="V52" s="259">
        <v>12.076000000000001</v>
      </c>
      <c r="W52" s="259">
        <v>-11.010999999999999</v>
      </c>
      <c r="X52" s="259">
        <v>-1.9850000000000001</v>
      </c>
      <c r="Y52" s="259">
        <v>9.3840000000000003</v>
      </c>
      <c r="Z52" s="259">
        <v>10.090999999999999</v>
      </c>
      <c r="AA52" s="259">
        <v>-1.627</v>
      </c>
      <c r="AB52"/>
    </row>
    <row r="53" spans="2:28">
      <c r="B53" s="106" t="s">
        <v>308</v>
      </c>
      <c r="C53" s="259">
        <v>128.982</v>
      </c>
      <c r="D53" s="259">
        <v>1535.4010000000001</v>
      </c>
      <c r="E53" s="259">
        <v>1664.383</v>
      </c>
      <c r="F53" s="259">
        <v>324.41800000000001</v>
      </c>
      <c r="G53" s="259">
        <v>556.29700000000003</v>
      </c>
      <c r="H53" s="259">
        <v>783.66800000000001</v>
      </c>
      <c r="I53" s="259">
        <v>1664.383</v>
      </c>
      <c r="J53" s="259">
        <v>270.81599999999997</v>
      </c>
      <c r="K53" s="259">
        <v>771.41600000000005</v>
      </c>
      <c r="L53" s="259">
        <v>-198.137</v>
      </c>
      <c r="M53" s="259">
        <v>-612.40099999999995</v>
      </c>
      <c r="N53" s="259">
        <v>72.679000000000002</v>
      </c>
      <c r="O53" s="259">
        <v>159.01499999999999</v>
      </c>
      <c r="P53" s="259">
        <v>3.5579999999999998</v>
      </c>
      <c r="Q53" s="259">
        <v>-50.594000000000001</v>
      </c>
      <c r="R53" s="259">
        <v>-27.303000000000001</v>
      </c>
      <c r="S53" s="259">
        <v>-142.02099999999999</v>
      </c>
      <c r="T53" s="259">
        <v>21.44</v>
      </c>
      <c r="U53" s="259">
        <v>201.96899999999999</v>
      </c>
      <c r="V53" s="259">
        <v>-5.6879999999999997</v>
      </c>
      <c r="W53" s="259">
        <v>60.106999999999999</v>
      </c>
      <c r="X53" s="259">
        <v>5.2690000000000001</v>
      </c>
      <c r="Y53" s="259">
        <v>51.701000000000001</v>
      </c>
      <c r="Z53" s="259">
        <v>-0.41899999999999998</v>
      </c>
      <c r="AA53" s="259">
        <v>111.80800000000001</v>
      </c>
      <c r="AB53"/>
    </row>
    <row r="54" spans="2:28">
      <c r="B54" s="106" t="s">
        <v>309</v>
      </c>
      <c r="C54" s="259">
        <v>13.087</v>
      </c>
      <c r="D54" s="259">
        <v>0.68500000000000005</v>
      </c>
      <c r="E54" s="259">
        <v>13.772</v>
      </c>
      <c r="F54" s="259">
        <v>13.603</v>
      </c>
      <c r="G54" s="259">
        <v>0</v>
      </c>
      <c r="H54" s="259">
        <v>0.16900000000000001</v>
      </c>
      <c r="I54" s="259">
        <v>13.772</v>
      </c>
      <c r="J54" s="259">
        <v>0.108</v>
      </c>
      <c r="K54" s="259">
        <v>0.379</v>
      </c>
      <c r="L54" s="259">
        <v>-0.03</v>
      </c>
      <c r="M54" s="259">
        <v>-0.113</v>
      </c>
      <c r="N54" s="259">
        <v>7.8E-2</v>
      </c>
      <c r="O54" s="259">
        <v>0.26600000000000001</v>
      </c>
      <c r="P54" s="259">
        <v>-3.6999999999999998E-2</v>
      </c>
      <c r="Q54" s="259">
        <v>-0.25700000000000001</v>
      </c>
      <c r="R54" s="259">
        <v>-0.10299999999999999</v>
      </c>
      <c r="S54" s="259">
        <v>-0.42799999999999999</v>
      </c>
      <c r="T54" s="259">
        <v>0.32200000000000001</v>
      </c>
      <c r="U54" s="259">
        <v>0.33400000000000002</v>
      </c>
      <c r="V54" s="259">
        <v>0.36899999999999999</v>
      </c>
      <c r="W54" s="259">
        <v>6.7000000000000004E-2</v>
      </c>
      <c r="X54" s="259">
        <v>0</v>
      </c>
      <c r="Y54" s="259">
        <v>0</v>
      </c>
      <c r="Z54" s="259">
        <v>0.36899999999999999</v>
      </c>
      <c r="AA54" s="259">
        <v>6.7000000000000004E-2</v>
      </c>
      <c r="AB54"/>
    </row>
    <row r="55" spans="2:28">
      <c r="B55" s="106" t="s">
        <v>334</v>
      </c>
      <c r="C55" s="259">
        <v>0</v>
      </c>
      <c r="D55" s="259">
        <v>0</v>
      </c>
      <c r="E55" s="259">
        <v>0</v>
      </c>
      <c r="F55" s="259">
        <v>0</v>
      </c>
      <c r="G55" s="259">
        <v>0</v>
      </c>
      <c r="H55" s="259">
        <v>0</v>
      </c>
      <c r="I55" s="259">
        <v>0</v>
      </c>
      <c r="J55" s="259">
        <v>-3.077</v>
      </c>
      <c r="K55" s="259">
        <v>8.468</v>
      </c>
      <c r="L55" s="259">
        <v>0.11700000000000001</v>
      </c>
      <c r="M55" s="259">
        <v>-0.32200000000000001</v>
      </c>
      <c r="N55" s="259">
        <v>-2.96</v>
      </c>
      <c r="O55" s="259">
        <v>8.1460000000000008</v>
      </c>
      <c r="P55" s="259">
        <v>-2.38</v>
      </c>
      <c r="Q55" s="259">
        <v>6.55</v>
      </c>
      <c r="R55" s="259">
        <v>-1.2829999999999999</v>
      </c>
      <c r="S55" s="259">
        <v>3.5289999999999999</v>
      </c>
      <c r="T55" s="259">
        <v>4.7149999999999999</v>
      </c>
      <c r="U55" s="259">
        <v>-12.975</v>
      </c>
      <c r="V55" s="259">
        <v>3.4329999999999998</v>
      </c>
      <c r="W55" s="259">
        <v>-9.4450000000000003</v>
      </c>
      <c r="X55" s="259">
        <v>1.4850000000000001</v>
      </c>
      <c r="Y55" s="259">
        <v>-4.0869999999999997</v>
      </c>
      <c r="Z55" s="259">
        <v>4.9180000000000001</v>
      </c>
      <c r="AA55" s="259">
        <v>-13.532</v>
      </c>
      <c r="AB55"/>
    </row>
    <row r="56" spans="2:28">
      <c r="B56" s="106" t="s">
        <v>310</v>
      </c>
      <c r="C56" s="259">
        <v>102.143</v>
      </c>
      <c r="D56" s="259">
        <v>448.91800000000001</v>
      </c>
      <c r="E56" s="259">
        <v>551.06100000000004</v>
      </c>
      <c r="F56" s="259">
        <v>26.948</v>
      </c>
      <c r="G56" s="259">
        <v>31.587</v>
      </c>
      <c r="H56" s="259">
        <v>492.52600000000001</v>
      </c>
      <c r="I56" s="259">
        <v>551.06100000000004</v>
      </c>
      <c r="J56" s="259">
        <v>4.9109999999999996</v>
      </c>
      <c r="K56" s="259">
        <v>37.625</v>
      </c>
      <c r="L56" s="259">
        <v>-2.4300000000000002</v>
      </c>
      <c r="M56" s="259">
        <v>-5.0069999999999997</v>
      </c>
      <c r="N56" s="259">
        <v>2.4809999999999999</v>
      </c>
      <c r="O56" s="259">
        <v>32.618000000000002</v>
      </c>
      <c r="P56" s="259">
        <v>1.7110000000000001</v>
      </c>
      <c r="Q56" s="259">
        <v>15.948</v>
      </c>
      <c r="R56" s="259">
        <v>1.9239999999999999</v>
      </c>
      <c r="S56" s="259">
        <v>-6.6079999999999997</v>
      </c>
      <c r="T56" s="259">
        <v>-5.8010000000000002</v>
      </c>
      <c r="U56" s="259">
        <v>42.753</v>
      </c>
      <c r="V56" s="259">
        <v>-2.9129999999999998</v>
      </c>
      <c r="W56" s="259">
        <v>80.61</v>
      </c>
      <c r="X56" s="259">
        <v>13.083</v>
      </c>
      <c r="Y56" s="259">
        <v>22.917000000000002</v>
      </c>
      <c r="Z56" s="259">
        <v>10.17</v>
      </c>
      <c r="AA56" s="259">
        <v>103.527</v>
      </c>
      <c r="AB56"/>
    </row>
    <row r="57" spans="2:28">
      <c r="B57" s="106" t="s">
        <v>311</v>
      </c>
      <c r="C57" s="259">
        <v>394.23</v>
      </c>
      <c r="D57" s="259">
        <v>5442.2120000000004</v>
      </c>
      <c r="E57" s="259">
        <v>5836.442</v>
      </c>
      <c r="F57" s="259">
        <v>724.49</v>
      </c>
      <c r="G57" s="259">
        <v>710.19200000000001</v>
      </c>
      <c r="H57" s="259">
        <v>4401.7610000000004</v>
      </c>
      <c r="I57" s="259">
        <v>5836.4430000000002</v>
      </c>
      <c r="J57" s="259">
        <v>191.02500000000001</v>
      </c>
      <c r="K57" s="259">
        <v>512.00900000000001</v>
      </c>
      <c r="L57" s="259">
        <v>-39.832000000000001</v>
      </c>
      <c r="M57" s="259">
        <v>-106.34099999999999</v>
      </c>
      <c r="N57" s="259">
        <v>151.19300000000001</v>
      </c>
      <c r="O57" s="259">
        <v>405.66800000000001</v>
      </c>
      <c r="P57" s="259">
        <v>124.955</v>
      </c>
      <c r="Q57" s="259">
        <v>339.637</v>
      </c>
      <c r="R57" s="259">
        <v>83.757999999999996</v>
      </c>
      <c r="S57" s="259">
        <v>231.73099999999999</v>
      </c>
      <c r="T57" s="259">
        <v>-19.571000000000002</v>
      </c>
      <c r="U57" s="259">
        <v>-18.055</v>
      </c>
      <c r="V57" s="259">
        <v>64.457999999999998</v>
      </c>
      <c r="W57" s="259">
        <v>213.947</v>
      </c>
      <c r="X57" s="259">
        <v>-7.4820000000000002</v>
      </c>
      <c r="Y57" s="259">
        <v>-35.984000000000002</v>
      </c>
      <c r="Z57" s="259">
        <v>56.975999999999999</v>
      </c>
      <c r="AA57" s="259">
        <v>177.96299999999999</v>
      </c>
      <c r="AB57"/>
    </row>
    <row r="58" spans="2:28">
      <c r="B58" s="106" t="s">
        <v>217</v>
      </c>
      <c r="C58" s="259">
        <v>45.435000000000002</v>
      </c>
      <c r="D58" s="259">
        <v>110.70699999999999</v>
      </c>
      <c r="E58" s="259">
        <v>156.142</v>
      </c>
      <c r="F58" s="259">
        <v>39.704999999999998</v>
      </c>
      <c r="G58" s="259">
        <v>13.614000000000001</v>
      </c>
      <c r="H58" s="259">
        <v>102.82299999999999</v>
      </c>
      <c r="I58" s="259">
        <v>156.142</v>
      </c>
      <c r="J58" s="259">
        <v>33.784999999999997</v>
      </c>
      <c r="K58" s="259">
        <v>109.68899999999999</v>
      </c>
      <c r="L58" s="259">
        <v>-18.861000000000001</v>
      </c>
      <c r="M58" s="259">
        <v>-63.045000000000002</v>
      </c>
      <c r="N58" s="259">
        <v>14.923999999999999</v>
      </c>
      <c r="O58" s="259">
        <v>46.643999999999998</v>
      </c>
      <c r="P58" s="259">
        <v>12.077</v>
      </c>
      <c r="Q58" s="259">
        <v>37.970999999999997</v>
      </c>
      <c r="R58" s="259">
        <v>9.4350000000000005</v>
      </c>
      <c r="S58" s="259">
        <v>29.382999999999999</v>
      </c>
      <c r="T58" s="259">
        <v>0.746</v>
      </c>
      <c r="U58" s="259">
        <v>0.79800000000000004</v>
      </c>
      <c r="V58" s="259">
        <v>10.18</v>
      </c>
      <c r="W58" s="259">
        <v>30.181000000000001</v>
      </c>
      <c r="X58" s="259">
        <v>-3.484</v>
      </c>
      <c r="Y58" s="259">
        <v>-10.361000000000001</v>
      </c>
      <c r="Z58" s="259">
        <v>6.6959999999999997</v>
      </c>
      <c r="AA58" s="259">
        <v>19.82</v>
      </c>
      <c r="AB58"/>
    </row>
    <row r="59" spans="2:28">
      <c r="B59" s="106" t="s">
        <v>218</v>
      </c>
      <c r="C59" s="259">
        <v>24.956</v>
      </c>
      <c r="D59" s="259">
        <v>329.09199999999998</v>
      </c>
      <c r="E59" s="259">
        <v>354.048</v>
      </c>
      <c r="F59" s="259">
        <v>41.978000000000002</v>
      </c>
      <c r="G59" s="259">
        <v>134.405</v>
      </c>
      <c r="H59" s="259">
        <v>177.66499999999999</v>
      </c>
      <c r="I59" s="259">
        <v>354.048</v>
      </c>
      <c r="J59" s="259">
        <v>17.234999999999999</v>
      </c>
      <c r="K59" s="259">
        <v>54.228999999999999</v>
      </c>
      <c r="L59" s="259">
        <v>-3.2010000000000001</v>
      </c>
      <c r="M59" s="259">
        <v>-8.7550000000000008</v>
      </c>
      <c r="N59" s="259">
        <v>14.034000000000001</v>
      </c>
      <c r="O59" s="259">
        <v>45.473999999999997</v>
      </c>
      <c r="P59" s="259">
        <v>12.840999999999999</v>
      </c>
      <c r="Q59" s="259">
        <v>42.052</v>
      </c>
      <c r="R59" s="259">
        <v>12.815</v>
      </c>
      <c r="S59" s="259">
        <v>42.061999999999998</v>
      </c>
      <c r="T59" s="259">
        <v>-1.179</v>
      </c>
      <c r="U59" s="259">
        <v>-8.1509999999999998</v>
      </c>
      <c r="V59" s="259">
        <v>11.635</v>
      </c>
      <c r="W59" s="259">
        <v>33.909999999999997</v>
      </c>
      <c r="X59" s="259">
        <v>-3.9569999999999999</v>
      </c>
      <c r="Y59" s="259">
        <v>-11.538</v>
      </c>
      <c r="Z59" s="259">
        <v>7.6779999999999999</v>
      </c>
      <c r="AA59" s="259">
        <v>22.372</v>
      </c>
      <c r="AB59"/>
    </row>
    <row r="60" spans="2:28">
      <c r="B60" s="106" t="s">
        <v>312</v>
      </c>
      <c r="C60" s="259">
        <v>246.34899999999999</v>
      </c>
      <c r="D60" s="259">
        <v>16.257000000000001</v>
      </c>
      <c r="E60" s="259">
        <v>262.60599999999999</v>
      </c>
      <c r="F60" s="259">
        <v>28.87</v>
      </c>
      <c r="G60" s="259">
        <v>0.55700000000000005</v>
      </c>
      <c r="H60" s="259">
        <v>233.179</v>
      </c>
      <c r="I60" s="259">
        <v>262.60599999999999</v>
      </c>
      <c r="J60" s="259">
        <v>0.20699999999999999</v>
      </c>
      <c r="K60" s="259">
        <v>16.454999999999998</v>
      </c>
      <c r="L60" s="259">
        <v>0</v>
      </c>
      <c r="M60" s="259">
        <v>-4.0000000000000001E-3</v>
      </c>
      <c r="N60" s="259">
        <v>0.20699999999999999</v>
      </c>
      <c r="O60" s="259">
        <v>16.451000000000001</v>
      </c>
      <c r="P60" s="259">
        <v>6.0999999999999999E-2</v>
      </c>
      <c r="Q60" s="259">
        <v>13.132</v>
      </c>
      <c r="R60" s="259">
        <v>2.8000000000000001E-2</v>
      </c>
      <c r="S60" s="259">
        <v>12.51</v>
      </c>
      <c r="T60" s="259">
        <v>5.6680000000000001</v>
      </c>
      <c r="U60" s="259">
        <v>11.805</v>
      </c>
      <c r="V60" s="259">
        <v>3.319</v>
      </c>
      <c r="W60" s="259">
        <v>131.017</v>
      </c>
      <c r="X60" s="259">
        <v>-1.139</v>
      </c>
      <c r="Y60" s="259">
        <v>-44.555</v>
      </c>
      <c r="Z60" s="259">
        <v>2.1800000000000002</v>
      </c>
      <c r="AA60" s="259">
        <v>86.462000000000003</v>
      </c>
      <c r="AB60"/>
    </row>
    <row r="61" spans="2:28">
      <c r="B61" s="106" t="s">
        <v>313</v>
      </c>
      <c r="C61" s="259">
        <v>746.51199999999994</v>
      </c>
      <c r="D61" s="259">
        <v>2045.048</v>
      </c>
      <c r="E61" s="259">
        <v>2791.56</v>
      </c>
      <c r="F61" s="259">
        <v>1072.3340000000001</v>
      </c>
      <c r="G61" s="259">
        <v>814.18399999999997</v>
      </c>
      <c r="H61" s="259">
        <v>905.04200000000003</v>
      </c>
      <c r="I61" s="259">
        <v>2791.56</v>
      </c>
      <c r="J61" s="259">
        <v>434.23500000000001</v>
      </c>
      <c r="K61" s="259">
        <v>1302.6969999999999</v>
      </c>
      <c r="L61" s="259">
        <v>-280.13600000000002</v>
      </c>
      <c r="M61" s="259">
        <v>-861.11300000000006</v>
      </c>
      <c r="N61" s="259">
        <v>154.09899999999999</v>
      </c>
      <c r="O61" s="259">
        <v>441.584</v>
      </c>
      <c r="P61" s="259">
        <v>110.351</v>
      </c>
      <c r="Q61" s="259">
        <v>302.08100000000002</v>
      </c>
      <c r="R61" s="259">
        <v>75.375</v>
      </c>
      <c r="S61" s="259">
        <v>196.58600000000001</v>
      </c>
      <c r="T61" s="259">
        <v>-37.206000000000003</v>
      </c>
      <c r="U61" s="259">
        <v>-114.681</v>
      </c>
      <c r="V61" s="259">
        <v>38.426000000000002</v>
      </c>
      <c r="W61" s="259">
        <v>82.221999999999994</v>
      </c>
      <c r="X61" s="259">
        <v>-10.493</v>
      </c>
      <c r="Y61" s="259">
        <v>-25.038</v>
      </c>
      <c r="Z61" s="259">
        <v>27.933</v>
      </c>
      <c r="AA61" s="259">
        <v>57.183999999999997</v>
      </c>
      <c r="AB61"/>
    </row>
    <row r="62" spans="2:28">
      <c r="B62" s="106" t="s">
        <v>314</v>
      </c>
      <c r="C62" s="259">
        <v>763.62</v>
      </c>
      <c r="D62" s="259">
        <v>2979.5070000000001</v>
      </c>
      <c r="E62" s="259">
        <v>3743.127</v>
      </c>
      <c r="F62" s="259">
        <v>1686.5250000000001</v>
      </c>
      <c r="G62" s="259">
        <v>939.04399999999998</v>
      </c>
      <c r="H62" s="259">
        <v>1117.558</v>
      </c>
      <c r="I62" s="259">
        <v>3743.127</v>
      </c>
      <c r="J62" s="259">
        <v>373.30200000000002</v>
      </c>
      <c r="K62" s="259">
        <v>1166.499</v>
      </c>
      <c r="L62" s="259">
        <v>-253.89</v>
      </c>
      <c r="M62" s="259">
        <v>-773.06</v>
      </c>
      <c r="N62" s="259">
        <v>119.41200000000001</v>
      </c>
      <c r="O62" s="259">
        <v>393.43900000000002</v>
      </c>
      <c r="P62" s="259">
        <v>59.384</v>
      </c>
      <c r="Q62" s="259">
        <v>241.184</v>
      </c>
      <c r="R62" s="259">
        <v>8.343</v>
      </c>
      <c r="S62" s="259">
        <v>100.491</v>
      </c>
      <c r="T62" s="259">
        <v>-48.225000000000001</v>
      </c>
      <c r="U62" s="259">
        <v>-141.78800000000001</v>
      </c>
      <c r="V62" s="259">
        <v>-40.215000000000003</v>
      </c>
      <c r="W62" s="259">
        <v>-41.319000000000003</v>
      </c>
      <c r="X62" s="259">
        <v>13.302</v>
      </c>
      <c r="Y62" s="259">
        <v>11.183</v>
      </c>
      <c r="Z62" s="259">
        <v>-26.913</v>
      </c>
      <c r="AA62" s="259">
        <v>-30.135999999999999</v>
      </c>
      <c r="AB62"/>
    </row>
    <row r="63" spans="2:28">
      <c r="B63" s="106" t="s">
        <v>335</v>
      </c>
      <c r="C63" s="259">
        <v>115.17400000000001</v>
      </c>
      <c r="D63" s="259">
        <v>186.42</v>
      </c>
      <c r="E63" s="259">
        <v>301.59399999999999</v>
      </c>
      <c r="F63" s="259">
        <v>95.113</v>
      </c>
      <c r="G63" s="259">
        <v>39.082000000000001</v>
      </c>
      <c r="H63" s="259">
        <v>167.399</v>
      </c>
      <c r="I63" s="259">
        <v>301.59399999999999</v>
      </c>
      <c r="J63" s="259">
        <v>14.204000000000001</v>
      </c>
      <c r="K63" s="259">
        <v>32.847999999999999</v>
      </c>
      <c r="L63" s="259">
        <v>-8.0069999999999997</v>
      </c>
      <c r="M63" s="259">
        <v>-17.292000000000002</v>
      </c>
      <c r="N63" s="259">
        <v>6.1970000000000001</v>
      </c>
      <c r="O63" s="259">
        <v>15.555999999999999</v>
      </c>
      <c r="P63" s="259">
        <v>-0.84499999999999997</v>
      </c>
      <c r="Q63" s="259">
        <v>-2.8039999999999998</v>
      </c>
      <c r="R63" s="259">
        <v>-2.4180000000000001</v>
      </c>
      <c r="S63" s="259">
        <v>-5.1980000000000004</v>
      </c>
      <c r="T63" s="259">
        <v>-0.36</v>
      </c>
      <c r="U63" s="259">
        <v>1.7949999999999999</v>
      </c>
      <c r="V63" s="259">
        <v>-2.778</v>
      </c>
      <c r="W63" s="259">
        <v>-3.4020000000000001</v>
      </c>
      <c r="X63" s="259">
        <v>0.95</v>
      </c>
      <c r="Y63" s="259">
        <v>1.004</v>
      </c>
      <c r="Z63" s="259">
        <v>-1.8280000000000001</v>
      </c>
      <c r="AA63" s="259">
        <v>-2.3980000000000001</v>
      </c>
      <c r="AB63"/>
    </row>
    <row r="64" spans="2:28">
      <c r="B64" s="106" t="s">
        <v>316</v>
      </c>
      <c r="C64" s="259">
        <v>1623.682</v>
      </c>
      <c r="D64" s="259">
        <v>5292.3010000000004</v>
      </c>
      <c r="E64" s="259">
        <v>6915.9830000000002</v>
      </c>
      <c r="F64" s="259">
        <v>1883.509</v>
      </c>
      <c r="G64" s="259">
        <v>3733.44</v>
      </c>
      <c r="H64" s="259">
        <v>1299.0350000000001</v>
      </c>
      <c r="I64" s="259">
        <v>6915.9840000000004</v>
      </c>
      <c r="J64" s="259">
        <v>981.60799999999995</v>
      </c>
      <c r="K64" s="259">
        <v>2860.712</v>
      </c>
      <c r="L64" s="259">
        <v>-669.86199999999997</v>
      </c>
      <c r="M64" s="259">
        <v>-1837.895</v>
      </c>
      <c r="N64" s="259">
        <v>311.74599999999998</v>
      </c>
      <c r="O64" s="259">
        <v>1022.817</v>
      </c>
      <c r="P64" s="259">
        <v>232.822</v>
      </c>
      <c r="Q64" s="259">
        <v>780.47900000000004</v>
      </c>
      <c r="R64" s="259">
        <v>142.28800000000001</v>
      </c>
      <c r="S64" s="259">
        <v>521.75599999999997</v>
      </c>
      <c r="T64" s="259">
        <v>-87.097999999999999</v>
      </c>
      <c r="U64" s="259">
        <v>-231.90199999999999</v>
      </c>
      <c r="V64" s="259">
        <v>55.189</v>
      </c>
      <c r="W64" s="259">
        <v>289.85399999999998</v>
      </c>
      <c r="X64" s="259">
        <v>-12.164999999999999</v>
      </c>
      <c r="Y64" s="259">
        <v>-75.828000000000003</v>
      </c>
      <c r="Z64" s="259">
        <v>43.024000000000001</v>
      </c>
      <c r="AA64" s="259">
        <v>214.02600000000001</v>
      </c>
      <c r="AB64"/>
    </row>
    <row r="65" spans="2:28">
      <c r="B65" s="106" t="s">
        <v>317</v>
      </c>
      <c r="C65" s="259">
        <v>4568.8940000000002</v>
      </c>
      <c r="D65" s="259">
        <v>17759.633999999998</v>
      </c>
      <c r="E65" s="259">
        <v>22328.527999999998</v>
      </c>
      <c r="F65" s="259">
        <v>4848.76</v>
      </c>
      <c r="G65" s="259">
        <v>6695.4849999999997</v>
      </c>
      <c r="H65" s="259">
        <v>10784.282999999999</v>
      </c>
      <c r="I65" s="259">
        <v>22328.527999999998</v>
      </c>
      <c r="J65" s="259">
        <v>2076.4920000000002</v>
      </c>
      <c r="K65" s="259">
        <v>6174.5379999999996</v>
      </c>
      <c r="L65" s="259">
        <v>-1290.8430000000001</v>
      </c>
      <c r="M65" s="259">
        <v>-3742.85</v>
      </c>
      <c r="N65" s="259">
        <v>785.649</v>
      </c>
      <c r="O65" s="259">
        <v>2431.6880000000001</v>
      </c>
      <c r="P65" s="259">
        <v>545.58699999999999</v>
      </c>
      <c r="Q65" s="259">
        <v>1733.8889999999999</v>
      </c>
      <c r="R65" s="259">
        <v>321.20299999999997</v>
      </c>
      <c r="S65" s="259">
        <v>1103.2529999999999</v>
      </c>
      <c r="T65" s="259">
        <v>-179.29900000000001</v>
      </c>
      <c r="U65" s="259">
        <v>-473.654</v>
      </c>
      <c r="V65" s="259">
        <v>139.125</v>
      </c>
      <c r="W65" s="259">
        <v>736.21100000000001</v>
      </c>
      <c r="X65" s="259">
        <v>-32.545999999999999</v>
      </c>
      <c r="Y65" s="259">
        <v>-221.41399999999999</v>
      </c>
      <c r="Z65" s="259">
        <v>106.57899999999999</v>
      </c>
      <c r="AA65" s="259">
        <v>514.79700000000003</v>
      </c>
      <c r="AB65"/>
    </row>
    <row r="66" spans="2:28">
      <c r="B66" s="106" t="s">
        <v>318</v>
      </c>
      <c r="C66" s="259">
        <v>1255.482</v>
      </c>
      <c r="D66" s="259">
        <v>5751.1440000000002</v>
      </c>
      <c r="E66" s="259">
        <v>7006.6260000000002</v>
      </c>
      <c r="F66" s="259">
        <v>1560.248</v>
      </c>
      <c r="G66" s="259">
        <v>2138.6529999999998</v>
      </c>
      <c r="H66" s="259">
        <v>3307.7249999999999</v>
      </c>
      <c r="I66" s="259">
        <v>7006.6260000000002</v>
      </c>
      <c r="J66" s="259">
        <v>994.44500000000005</v>
      </c>
      <c r="K66" s="259">
        <v>2576.6680000000001</v>
      </c>
      <c r="L66" s="259">
        <v>-508.32100000000003</v>
      </c>
      <c r="M66" s="259">
        <v>-1276.307</v>
      </c>
      <c r="N66" s="259">
        <v>486.12400000000002</v>
      </c>
      <c r="O66" s="259">
        <v>1300.3610000000001</v>
      </c>
      <c r="P66" s="259">
        <v>430.25</v>
      </c>
      <c r="Q66" s="259">
        <v>1143.4359999999999</v>
      </c>
      <c r="R66" s="259">
        <v>408.35700000000003</v>
      </c>
      <c r="S66" s="259">
        <v>1026.932</v>
      </c>
      <c r="T66" s="259">
        <v>-52.17</v>
      </c>
      <c r="U66" s="259">
        <v>-133.643</v>
      </c>
      <c r="V66" s="259">
        <v>356.28800000000001</v>
      </c>
      <c r="W66" s="259">
        <v>952.48299999999995</v>
      </c>
      <c r="X66" s="259">
        <v>-137.12700000000001</v>
      </c>
      <c r="Y66" s="259">
        <v>-340.58499999999998</v>
      </c>
      <c r="Z66" s="259">
        <v>219.161</v>
      </c>
      <c r="AA66" s="259">
        <v>611.89800000000002</v>
      </c>
      <c r="AB66"/>
    </row>
    <row r="67" spans="2:28">
      <c r="B67" s="106" t="s">
        <v>336</v>
      </c>
      <c r="C67" s="259">
        <v>45.904000000000003</v>
      </c>
      <c r="D67" s="259">
        <v>173.55799999999999</v>
      </c>
      <c r="E67" s="259">
        <v>219.46199999999999</v>
      </c>
      <c r="F67" s="259">
        <v>6.3490000000000002</v>
      </c>
      <c r="G67" s="259">
        <v>0.54200000000000004</v>
      </c>
      <c r="H67" s="259">
        <v>212.571</v>
      </c>
      <c r="I67" s="259">
        <v>219.46199999999999</v>
      </c>
      <c r="J67" s="259">
        <v>0.85899999999999999</v>
      </c>
      <c r="K67" s="259">
        <v>2.6019999999999999</v>
      </c>
      <c r="L67" s="259">
        <v>0</v>
      </c>
      <c r="M67" s="259">
        <v>0</v>
      </c>
      <c r="N67" s="259">
        <v>0.85899999999999999</v>
      </c>
      <c r="O67" s="259">
        <v>2.6019999999999999</v>
      </c>
      <c r="P67" s="259">
        <v>-0.15</v>
      </c>
      <c r="Q67" s="259">
        <v>-0.51600000000000001</v>
      </c>
      <c r="R67" s="259">
        <v>-0.30599999999999999</v>
      </c>
      <c r="S67" s="259">
        <v>-0.81100000000000005</v>
      </c>
      <c r="T67" s="259">
        <v>0.33900000000000002</v>
      </c>
      <c r="U67" s="259">
        <v>0.67200000000000004</v>
      </c>
      <c r="V67" s="259">
        <v>3.5000000000000003E-2</v>
      </c>
      <c r="W67" s="259">
        <v>-0.13600000000000001</v>
      </c>
      <c r="X67" s="259">
        <v>0</v>
      </c>
      <c r="Y67" s="259">
        <v>-1.7000000000000001E-2</v>
      </c>
      <c r="Z67" s="259">
        <v>3.5000000000000003E-2</v>
      </c>
      <c r="AA67" s="259">
        <v>-0.153</v>
      </c>
      <c r="AB67"/>
    </row>
    <row r="68" spans="2:28">
      <c r="B68" s="106" t="s">
        <v>321</v>
      </c>
      <c r="C68" s="259">
        <v>4.1390000000000002</v>
      </c>
      <c r="D68" s="259">
        <v>88.447000000000003</v>
      </c>
      <c r="E68" s="259">
        <v>92.585999999999999</v>
      </c>
      <c r="F68" s="259">
        <v>100.172</v>
      </c>
      <c r="G68" s="259">
        <v>28</v>
      </c>
      <c r="H68" s="259">
        <v>-35.585999999999999</v>
      </c>
      <c r="I68" s="259">
        <v>92.585999999999999</v>
      </c>
      <c r="J68" s="259">
        <v>4.383</v>
      </c>
      <c r="K68" s="259">
        <v>9.6829999999999998</v>
      </c>
      <c r="L68" s="259">
        <v>0</v>
      </c>
      <c r="M68" s="259">
        <v>0</v>
      </c>
      <c r="N68" s="259">
        <v>4.383</v>
      </c>
      <c r="O68" s="259">
        <v>9.6829999999999998</v>
      </c>
      <c r="P68" s="259">
        <v>3.141</v>
      </c>
      <c r="Q68" s="259">
        <v>-3.1989999999999998</v>
      </c>
      <c r="R68" s="259">
        <v>1.6890000000000001</v>
      </c>
      <c r="S68" s="259">
        <v>-7.4119999999999999</v>
      </c>
      <c r="T68" s="259">
        <v>-1.7589999999999999</v>
      </c>
      <c r="U68" s="259">
        <v>-66.683999999999997</v>
      </c>
      <c r="V68" s="259">
        <v>-7.0000000000000007E-2</v>
      </c>
      <c r="W68" s="259">
        <v>-74.096000000000004</v>
      </c>
      <c r="X68" s="259">
        <v>0</v>
      </c>
      <c r="Y68" s="259">
        <v>0</v>
      </c>
      <c r="Z68" s="259">
        <v>-7.0000000000000007E-2</v>
      </c>
      <c r="AA68" s="259">
        <v>-74.096000000000004</v>
      </c>
      <c r="AB68"/>
    </row>
    <row r="69" spans="2:28">
      <c r="B69" s="106" t="s">
        <v>337</v>
      </c>
      <c r="C69" s="259">
        <v>10.327</v>
      </c>
      <c r="D69" s="259">
        <v>4.5069999999999997</v>
      </c>
      <c r="E69" s="259">
        <v>14.834</v>
      </c>
      <c r="F69" s="259">
        <v>11.554</v>
      </c>
      <c r="G69" s="259">
        <v>1.659</v>
      </c>
      <c r="H69" s="259">
        <v>1.621</v>
      </c>
      <c r="I69" s="259">
        <v>14.834</v>
      </c>
      <c r="J69" s="259">
        <v>18.384</v>
      </c>
      <c r="K69" s="259">
        <v>45.314</v>
      </c>
      <c r="L69" s="259">
        <v>-16.463000000000001</v>
      </c>
      <c r="M69" s="259">
        <v>-39.503999999999998</v>
      </c>
      <c r="N69" s="259">
        <v>1.921</v>
      </c>
      <c r="O69" s="259">
        <v>5.81</v>
      </c>
      <c r="P69" s="259">
        <v>0.156</v>
      </c>
      <c r="Q69" s="259">
        <v>0.42199999999999999</v>
      </c>
      <c r="R69" s="259">
        <v>-4.2000000000000003E-2</v>
      </c>
      <c r="S69" s="259">
        <v>-0.114</v>
      </c>
      <c r="T69" s="259">
        <v>-4.2999999999999997E-2</v>
      </c>
      <c r="U69" s="259">
        <v>-9.5000000000000001E-2</v>
      </c>
      <c r="V69" s="259">
        <v>-8.5000000000000006E-2</v>
      </c>
      <c r="W69" s="259">
        <v>-7.0000000000000007E-2</v>
      </c>
      <c r="X69" s="259">
        <v>0</v>
      </c>
      <c r="Y69" s="259">
        <v>-4.5999999999999999E-2</v>
      </c>
      <c r="Z69" s="259">
        <v>-8.5000000000000006E-2</v>
      </c>
      <c r="AA69" s="259">
        <v>-0.11600000000000001</v>
      </c>
      <c r="AB69"/>
    </row>
    <row r="70" spans="2:28">
      <c r="B70" s="106" t="s">
        <v>323</v>
      </c>
      <c r="C70" s="259">
        <v>11.382999999999999</v>
      </c>
      <c r="D70" s="259">
        <v>35.098999999999997</v>
      </c>
      <c r="E70" s="259">
        <v>46.481999999999999</v>
      </c>
      <c r="F70" s="259">
        <v>1.9710000000000001</v>
      </c>
      <c r="G70" s="259">
        <v>3.056</v>
      </c>
      <c r="H70" s="259">
        <v>41.454999999999998</v>
      </c>
      <c r="I70" s="259">
        <v>46.481999999999999</v>
      </c>
      <c r="J70" s="259">
        <v>5.9459999999999997</v>
      </c>
      <c r="K70" s="259">
        <v>12.429</v>
      </c>
      <c r="L70" s="259">
        <v>-2.2679999999999998</v>
      </c>
      <c r="M70" s="259">
        <v>-3.4020000000000001</v>
      </c>
      <c r="N70" s="259">
        <v>3.6779999999999999</v>
      </c>
      <c r="O70" s="259">
        <v>9.0269999999999992</v>
      </c>
      <c r="P70" s="259">
        <v>3.1019999999999999</v>
      </c>
      <c r="Q70" s="259">
        <v>6.9710000000000001</v>
      </c>
      <c r="R70" s="259">
        <v>2.7829999999999999</v>
      </c>
      <c r="S70" s="259">
        <v>6.0140000000000002</v>
      </c>
      <c r="T70" s="259">
        <v>-5.6000000000000001E-2</v>
      </c>
      <c r="U70" s="259">
        <v>-0.16300000000000001</v>
      </c>
      <c r="V70" s="259">
        <v>2.726</v>
      </c>
      <c r="W70" s="259">
        <v>5.851</v>
      </c>
      <c r="X70" s="259">
        <v>-0.41499999999999998</v>
      </c>
      <c r="Y70" s="259">
        <v>-0.877</v>
      </c>
      <c r="Z70" s="259">
        <v>2.3109999999999999</v>
      </c>
      <c r="AA70" s="259">
        <v>4.9740000000000002</v>
      </c>
      <c r="AB70"/>
    </row>
    <row r="71" spans="2:28">
      <c r="B71" s="106" t="s">
        <v>324</v>
      </c>
      <c r="C71" s="259">
        <v>62.216000000000001</v>
      </c>
      <c r="D71" s="259">
        <v>20.114999999999998</v>
      </c>
      <c r="E71" s="259">
        <v>82.331000000000003</v>
      </c>
      <c r="F71" s="259">
        <v>46.872999999999998</v>
      </c>
      <c r="G71" s="259">
        <v>9.3490000000000002</v>
      </c>
      <c r="H71" s="259">
        <v>26.109000000000002</v>
      </c>
      <c r="I71" s="259">
        <v>82.331000000000003</v>
      </c>
      <c r="J71" s="259">
        <v>1.151</v>
      </c>
      <c r="K71" s="259">
        <v>2.2829999999999999</v>
      </c>
      <c r="L71" s="259">
        <v>-0.46600000000000003</v>
      </c>
      <c r="M71" s="259">
        <v>-0.46600000000000003</v>
      </c>
      <c r="N71" s="259">
        <v>0.68500000000000005</v>
      </c>
      <c r="O71" s="259">
        <v>1.8169999999999999</v>
      </c>
      <c r="P71" s="259">
        <v>0.51800000000000002</v>
      </c>
      <c r="Q71" s="259">
        <v>1.224</v>
      </c>
      <c r="R71" s="259">
        <v>0.32600000000000001</v>
      </c>
      <c r="S71" s="259">
        <v>0.65100000000000002</v>
      </c>
      <c r="T71" s="259">
        <v>0.20300000000000001</v>
      </c>
      <c r="U71" s="259">
        <v>0.76100000000000001</v>
      </c>
      <c r="V71" s="259">
        <v>0.52900000000000003</v>
      </c>
      <c r="W71" s="259">
        <v>1.4119999999999999</v>
      </c>
      <c r="X71" s="259">
        <v>-0.08</v>
      </c>
      <c r="Y71" s="259">
        <v>-0.17499999999999999</v>
      </c>
      <c r="Z71" s="259">
        <v>0.44900000000000001</v>
      </c>
      <c r="AA71" s="259">
        <v>1.2370000000000001</v>
      </c>
      <c r="AB71"/>
    </row>
    <row r="72" spans="2:28">
      <c r="B72" s="106" t="s">
        <v>325</v>
      </c>
      <c r="C72" s="259">
        <v>54.642000000000003</v>
      </c>
      <c r="D72" s="259">
        <v>310.221</v>
      </c>
      <c r="E72" s="259">
        <v>364.863</v>
      </c>
      <c r="F72" s="259">
        <v>3.7469999999999999</v>
      </c>
      <c r="G72" s="259">
        <v>0</v>
      </c>
      <c r="H72" s="259">
        <v>361.11599999999999</v>
      </c>
      <c r="I72" s="259">
        <v>364.863</v>
      </c>
      <c r="J72" s="259">
        <v>9.3460000000000001</v>
      </c>
      <c r="K72" s="259">
        <v>22.041</v>
      </c>
      <c r="L72" s="259">
        <v>-2.7669999999999999</v>
      </c>
      <c r="M72" s="259">
        <v>-6.4089999999999998</v>
      </c>
      <c r="N72" s="259">
        <v>6.5789999999999997</v>
      </c>
      <c r="O72" s="259">
        <v>15.632</v>
      </c>
      <c r="P72" s="259">
        <v>5.4109999999999996</v>
      </c>
      <c r="Q72" s="259">
        <v>11.097</v>
      </c>
      <c r="R72" s="259">
        <v>3.1989999999999998</v>
      </c>
      <c r="S72" s="259">
        <v>4.4740000000000002</v>
      </c>
      <c r="T72" s="259">
        <v>0</v>
      </c>
      <c r="U72" s="259">
        <v>2E-3</v>
      </c>
      <c r="V72" s="259">
        <v>3.1989999999999998</v>
      </c>
      <c r="W72" s="259">
        <v>4.476</v>
      </c>
      <c r="X72" s="259">
        <v>-0.65200000000000002</v>
      </c>
      <c r="Y72" s="259">
        <v>-1.603</v>
      </c>
      <c r="Z72" s="259">
        <v>2.5470000000000002</v>
      </c>
      <c r="AA72" s="259">
        <v>2.8730000000000002</v>
      </c>
      <c r="AB72"/>
    </row>
    <row r="73" spans="2:28">
      <c r="B73" s="106" t="s">
        <v>338</v>
      </c>
      <c r="C73" s="259">
        <v>0</v>
      </c>
      <c r="D73" s="259">
        <v>0</v>
      </c>
      <c r="E73" s="259">
        <v>0</v>
      </c>
      <c r="F73" s="259">
        <v>0</v>
      </c>
      <c r="G73" s="259">
        <v>0</v>
      </c>
      <c r="H73" s="259">
        <v>0</v>
      </c>
      <c r="I73" s="259">
        <v>0</v>
      </c>
      <c r="J73" s="259">
        <v>0.88400000000000001</v>
      </c>
      <c r="K73" s="259">
        <v>2.5960000000000001</v>
      </c>
      <c r="L73" s="259">
        <v>-0.02</v>
      </c>
      <c r="M73" s="259">
        <v>-5.8999999999999997E-2</v>
      </c>
      <c r="N73" s="259">
        <v>0.86399999999999999</v>
      </c>
      <c r="O73" s="259">
        <v>2.5369999999999999</v>
      </c>
      <c r="P73" s="259">
        <v>0.75600000000000001</v>
      </c>
      <c r="Q73" s="259">
        <v>1.571</v>
      </c>
      <c r="R73" s="259">
        <v>0.54900000000000004</v>
      </c>
      <c r="S73" s="259">
        <v>0.98299999999999998</v>
      </c>
      <c r="T73" s="259">
        <v>5.0000000000000001E-3</v>
      </c>
      <c r="U73" s="259">
        <v>8.0000000000000002E-3</v>
      </c>
      <c r="V73" s="259">
        <v>0.55300000000000005</v>
      </c>
      <c r="W73" s="259">
        <v>0.999</v>
      </c>
      <c r="X73" s="259">
        <v>-5.8999999999999997E-2</v>
      </c>
      <c r="Y73" s="259">
        <v>-0.193</v>
      </c>
      <c r="Z73" s="259">
        <v>0.49399999999999999</v>
      </c>
      <c r="AA73" s="259">
        <v>0.80600000000000005</v>
      </c>
      <c r="AB73"/>
    </row>
    <row r="74" spans="2:28">
      <c r="B74" s="106" t="s">
        <v>339</v>
      </c>
      <c r="C74" s="259">
        <v>89.596000000000004</v>
      </c>
      <c r="D74" s="259">
        <v>212.56</v>
      </c>
      <c r="E74" s="259">
        <v>302.15600000000001</v>
      </c>
      <c r="F74" s="259">
        <v>60.07</v>
      </c>
      <c r="G74" s="259">
        <v>23.420999999999999</v>
      </c>
      <c r="H74" s="259">
        <v>218.66499999999999</v>
      </c>
      <c r="I74" s="259">
        <v>302.15600000000001</v>
      </c>
      <c r="J74" s="259">
        <v>1.1559999999999999</v>
      </c>
      <c r="K74" s="259">
        <v>3.17</v>
      </c>
      <c r="L74" s="259">
        <v>0</v>
      </c>
      <c r="M74" s="259">
        <v>0</v>
      </c>
      <c r="N74" s="259">
        <v>1.1559999999999999</v>
      </c>
      <c r="O74" s="259">
        <v>3.17</v>
      </c>
      <c r="P74" s="259">
        <v>-1.4999999999999999E-2</v>
      </c>
      <c r="Q74" s="259">
        <v>-0.127</v>
      </c>
      <c r="R74" s="259">
        <v>-0.40699999999999997</v>
      </c>
      <c r="S74" s="259">
        <v>-1.2709999999999999</v>
      </c>
      <c r="T74" s="259">
        <v>0.14199999999999999</v>
      </c>
      <c r="U74" s="259">
        <v>0.49099999999999999</v>
      </c>
      <c r="V74" s="259">
        <v>-0.26600000000000001</v>
      </c>
      <c r="W74" s="259">
        <v>25.603999999999999</v>
      </c>
      <c r="X74" s="259">
        <v>0.30399999999999999</v>
      </c>
      <c r="Y74" s="259">
        <v>-2.6659999999999999</v>
      </c>
      <c r="Z74" s="259">
        <v>3.7999999999999999E-2</v>
      </c>
      <c r="AA74" s="259">
        <v>22.937999999999999</v>
      </c>
      <c r="AB74"/>
    </row>
    <row r="75" spans="2:28">
      <c r="B75" s="106" t="s">
        <v>340</v>
      </c>
      <c r="C75" s="259">
        <v>4.2690000000000001</v>
      </c>
      <c r="D75" s="259">
        <v>61.734000000000002</v>
      </c>
      <c r="E75" s="259">
        <v>66.003</v>
      </c>
      <c r="F75" s="259">
        <v>45.389000000000003</v>
      </c>
      <c r="G75" s="259">
        <v>2.2970000000000002</v>
      </c>
      <c r="H75" s="259">
        <v>18.317</v>
      </c>
      <c r="I75" s="259">
        <v>66.003</v>
      </c>
      <c r="J75" s="259">
        <v>2.9249999999999998</v>
      </c>
      <c r="K75" s="259">
        <v>9.6120000000000001</v>
      </c>
      <c r="L75" s="259">
        <v>-0.42699999999999999</v>
      </c>
      <c r="M75" s="259">
        <v>-0.96799999999999997</v>
      </c>
      <c r="N75" s="259">
        <v>2.4980000000000002</v>
      </c>
      <c r="O75" s="259">
        <v>8.6440000000000001</v>
      </c>
      <c r="P75" s="259">
        <v>2.069</v>
      </c>
      <c r="Q75" s="259">
        <v>7.4480000000000004</v>
      </c>
      <c r="R75" s="259">
        <v>1.117</v>
      </c>
      <c r="S75" s="259">
        <v>4.5940000000000003</v>
      </c>
      <c r="T75" s="259">
        <v>-0.79200000000000004</v>
      </c>
      <c r="U75" s="259">
        <v>-2.351</v>
      </c>
      <c r="V75" s="259">
        <v>0.32700000000000001</v>
      </c>
      <c r="W75" s="259">
        <v>2.2440000000000002</v>
      </c>
      <c r="X75" s="259">
        <v>0.34</v>
      </c>
      <c r="Y75" s="259">
        <v>-0.16800000000000001</v>
      </c>
      <c r="Z75" s="259">
        <v>0.66700000000000004</v>
      </c>
      <c r="AA75" s="259">
        <v>2.0760000000000001</v>
      </c>
      <c r="AB75"/>
    </row>
    <row r="76" spans="2:28">
      <c r="B76" s="106" t="s">
        <v>328</v>
      </c>
      <c r="C76" s="259">
        <v>124.523</v>
      </c>
      <c r="D76" s="259">
        <v>475.47800000000001</v>
      </c>
      <c r="E76" s="259">
        <v>600.00099999999998</v>
      </c>
      <c r="F76" s="259">
        <v>69.400999999999996</v>
      </c>
      <c r="G76" s="259">
        <v>102.633</v>
      </c>
      <c r="H76" s="259">
        <v>427.96699999999998</v>
      </c>
      <c r="I76" s="259">
        <v>600.00099999999998</v>
      </c>
      <c r="J76" s="259">
        <v>58.664999999999999</v>
      </c>
      <c r="K76" s="259">
        <v>153.232</v>
      </c>
      <c r="L76" s="259">
        <v>-44.003999999999998</v>
      </c>
      <c r="M76" s="259">
        <v>-93.861000000000004</v>
      </c>
      <c r="N76" s="259">
        <v>14.661</v>
      </c>
      <c r="O76" s="259">
        <v>59.371000000000002</v>
      </c>
      <c r="P76" s="259">
        <v>11.509</v>
      </c>
      <c r="Q76" s="259">
        <v>49.753</v>
      </c>
      <c r="R76" s="259">
        <v>6.3819999999999997</v>
      </c>
      <c r="S76" s="259">
        <v>34.779000000000003</v>
      </c>
      <c r="T76" s="259">
        <v>-1.0780000000000001</v>
      </c>
      <c r="U76" s="259">
        <v>-2.8639999999999999</v>
      </c>
      <c r="V76" s="259">
        <v>5.3040000000000003</v>
      </c>
      <c r="W76" s="259">
        <v>31.914999999999999</v>
      </c>
      <c r="X76" s="259">
        <v>-1.6679999999999999</v>
      </c>
      <c r="Y76" s="259">
        <v>-9.6920000000000002</v>
      </c>
      <c r="Z76" s="259">
        <v>3.6360000000000001</v>
      </c>
      <c r="AA76" s="259">
        <v>22.222999999999999</v>
      </c>
      <c r="AB76"/>
    </row>
    <row r="77" spans="2:28">
      <c r="B77" s="106" t="s">
        <v>329</v>
      </c>
      <c r="C77" s="259">
        <v>1408.816</v>
      </c>
      <c r="D77" s="259">
        <v>6274.33</v>
      </c>
      <c r="E77" s="259">
        <v>7683.1459999999997</v>
      </c>
      <c r="F77" s="259">
        <v>1698.0070000000001</v>
      </c>
      <c r="G77" s="259">
        <v>2320.3850000000002</v>
      </c>
      <c r="H77" s="259">
        <v>3664.7539999999999</v>
      </c>
      <c r="I77" s="259">
        <v>7683.1459999999997</v>
      </c>
      <c r="J77" s="259">
        <v>1088.123</v>
      </c>
      <c r="K77" s="259">
        <v>2814.799</v>
      </c>
      <c r="L77" s="259">
        <v>-565.01199999999994</v>
      </c>
      <c r="M77" s="259">
        <v>-1398.7149999999999</v>
      </c>
      <c r="N77" s="259">
        <v>523.11099999999999</v>
      </c>
      <c r="O77" s="259">
        <v>1416.0840000000001</v>
      </c>
      <c r="P77" s="259">
        <v>457.74099999999999</v>
      </c>
      <c r="Q77" s="259">
        <v>1215.5809999999999</v>
      </c>
      <c r="R77" s="259">
        <v>425.904</v>
      </c>
      <c r="S77" s="259">
        <v>1065.3720000000001</v>
      </c>
      <c r="T77" s="259">
        <v>-55.875999999999998</v>
      </c>
      <c r="U77" s="259">
        <v>-209.66300000000001</v>
      </c>
      <c r="V77" s="259">
        <v>368.63299999999998</v>
      </c>
      <c r="W77" s="259">
        <v>859.39400000000001</v>
      </c>
      <c r="X77" s="259">
        <v>-138.614</v>
      </c>
      <c r="Y77" s="259">
        <v>-352.166</v>
      </c>
      <c r="Z77" s="259">
        <v>230.01900000000001</v>
      </c>
      <c r="AA77" s="259">
        <v>507.22800000000001</v>
      </c>
      <c r="AB77"/>
    </row>
    <row r="78" spans="2:28">
      <c r="B78" s="106" t="s">
        <v>330</v>
      </c>
      <c r="C78" s="259">
        <v>1162.4960000000001</v>
      </c>
      <c r="D78" s="259">
        <v>2.206</v>
      </c>
      <c r="E78" s="259">
        <v>1164.702</v>
      </c>
      <c r="F78" s="259">
        <v>0.58299999999999996</v>
      </c>
      <c r="G78" s="259">
        <v>0</v>
      </c>
      <c r="H78" s="259">
        <v>1164.1189999999999</v>
      </c>
      <c r="I78" s="259">
        <v>1164.702</v>
      </c>
      <c r="J78" s="259">
        <v>0</v>
      </c>
      <c r="K78" s="259">
        <v>0</v>
      </c>
      <c r="L78" s="259">
        <v>0</v>
      </c>
      <c r="M78" s="259">
        <v>0</v>
      </c>
      <c r="N78" s="259">
        <v>0</v>
      </c>
      <c r="O78" s="259">
        <v>0</v>
      </c>
      <c r="P78" s="259">
        <v>-9.2999999999999999E-2</v>
      </c>
      <c r="Q78" s="259">
        <v>-0.115</v>
      </c>
      <c r="R78" s="259">
        <v>-9.2999999999999999E-2</v>
      </c>
      <c r="S78" s="259">
        <v>-0.115</v>
      </c>
      <c r="T78" s="259">
        <v>-2.85</v>
      </c>
      <c r="U78" s="259">
        <v>-0.88200000000000001</v>
      </c>
      <c r="V78" s="259">
        <v>33.591000000000001</v>
      </c>
      <c r="W78" s="259">
        <v>136.751</v>
      </c>
      <c r="X78" s="259">
        <v>-1E-3</v>
      </c>
      <c r="Y78" s="259">
        <v>-5.2999999999999999E-2</v>
      </c>
      <c r="Z78" s="259">
        <v>33.590000000000003</v>
      </c>
      <c r="AA78" s="259">
        <v>136.69800000000001</v>
      </c>
      <c r="AB78"/>
    </row>
    <row r="79" spans="2:28">
      <c r="B79" s="106" t="s">
        <v>216</v>
      </c>
      <c r="C79" s="259">
        <v>347.87700000000001</v>
      </c>
      <c r="D79" s="259">
        <v>1485.3240000000001</v>
      </c>
      <c r="E79" s="259">
        <v>1833.201</v>
      </c>
      <c r="F79" s="259">
        <v>436.017</v>
      </c>
      <c r="G79" s="259">
        <v>507.02199999999999</v>
      </c>
      <c r="H79" s="259">
        <v>890.16200000000003</v>
      </c>
      <c r="I79" s="259">
        <v>1833.201</v>
      </c>
      <c r="J79" s="259">
        <v>168.06</v>
      </c>
      <c r="K79" s="259">
        <v>460.74299999999999</v>
      </c>
      <c r="L79" s="259">
        <v>-82.325999999999993</v>
      </c>
      <c r="M79" s="259">
        <v>-200.65600000000001</v>
      </c>
      <c r="N79" s="259">
        <v>85.733999999999995</v>
      </c>
      <c r="O79" s="259">
        <v>260.08699999999999</v>
      </c>
      <c r="P79" s="259">
        <v>68.736000000000004</v>
      </c>
      <c r="Q79" s="259">
        <v>208.995</v>
      </c>
      <c r="R79" s="259">
        <v>68.674000000000007</v>
      </c>
      <c r="S79" s="259">
        <v>199.92699999999999</v>
      </c>
      <c r="T79" s="259">
        <v>-5.2789999999999999</v>
      </c>
      <c r="U79" s="259">
        <v>-7.8789999999999996</v>
      </c>
      <c r="V79" s="259">
        <v>76.007000000000005</v>
      </c>
      <c r="W79" s="259">
        <v>211.59200000000001</v>
      </c>
      <c r="X79" s="259">
        <v>-21.149000000000001</v>
      </c>
      <c r="Y79" s="259">
        <v>-62.554000000000002</v>
      </c>
      <c r="Z79" s="259">
        <v>54.857999999999997</v>
      </c>
      <c r="AA79" s="259">
        <v>149.03800000000001</v>
      </c>
      <c r="AB79"/>
    </row>
    <row r="80" spans="2:28">
      <c r="B80" s="106" t="s">
        <v>331</v>
      </c>
      <c r="C80" s="259">
        <v>16.273</v>
      </c>
      <c r="D80" s="259">
        <v>135.065</v>
      </c>
      <c r="E80" s="259">
        <v>151.33799999999999</v>
      </c>
      <c r="F80" s="259">
        <v>9.7739999999999991</v>
      </c>
      <c r="G80" s="259">
        <v>34.055999999999997</v>
      </c>
      <c r="H80" s="259">
        <v>107.508</v>
      </c>
      <c r="I80" s="259">
        <v>151.33799999999999</v>
      </c>
      <c r="J80" s="259">
        <v>16.088000000000001</v>
      </c>
      <c r="K80" s="259">
        <v>52.183</v>
      </c>
      <c r="L80" s="259">
        <v>-21.222999999999999</v>
      </c>
      <c r="M80" s="259">
        <v>-25.527000000000001</v>
      </c>
      <c r="N80" s="259">
        <v>-5.1349999999999998</v>
      </c>
      <c r="O80" s="259">
        <v>26.655999999999999</v>
      </c>
      <c r="P80" s="259">
        <v>-6.7750000000000004</v>
      </c>
      <c r="Q80" s="259">
        <v>22.234000000000002</v>
      </c>
      <c r="R80" s="259">
        <v>-6.7779999999999996</v>
      </c>
      <c r="S80" s="259">
        <v>21.327000000000002</v>
      </c>
      <c r="T80" s="259">
        <v>0.27800000000000002</v>
      </c>
      <c r="U80" s="259">
        <v>0.44800000000000001</v>
      </c>
      <c r="V80" s="259">
        <v>-6.5010000000000003</v>
      </c>
      <c r="W80" s="259">
        <v>21.774999999999999</v>
      </c>
      <c r="X80" s="259">
        <v>2.1850000000000001</v>
      </c>
      <c r="Y80" s="259">
        <v>-6.1689999999999996</v>
      </c>
      <c r="Z80" s="259">
        <v>-4.3159999999999998</v>
      </c>
      <c r="AA80" s="259">
        <v>15.606</v>
      </c>
      <c r="AB80"/>
    </row>
    <row r="81" spans="2:28">
      <c r="B81" s="106" t="s">
        <v>220</v>
      </c>
      <c r="C81" s="259">
        <v>29.75</v>
      </c>
      <c r="D81" s="259">
        <v>155.80000000000001</v>
      </c>
      <c r="E81" s="259">
        <v>185.55</v>
      </c>
      <c r="F81" s="259">
        <v>76.427000000000007</v>
      </c>
      <c r="G81" s="259">
        <v>30.323</v>
      </c>
      <c r="H81" s="259">
        <v>78.8</v>
      </c>
      <c r="I81" s="259">
        <v>185.55</v>
      </c>
      <c r="J81" s="259">
        <v>31.477</v>
      </c>
      <c r="K81" s="259">
        <v>79.912000000000006</v>
      </c>
      <c r="L81" s="259">
        <v>-9.3510000000000009</v>
      </c>
      <c r="M81" s="259">
        <v>-23.934999999999999</v>
      </c>
      <c r="N81" s="259">
        <v>22.126000000000001</v>
      </c>
      <c r="O81" s="259">
        <v>55.976999999999997</v>
      </c>
      <c r="P81" s="259">
        <v>19.349</v>
      </c>
      <c r="Q81" s="259">
        <v>48.1</v>
      </c>
      <c r="R81" s="259">
        <v>19.331</v>
      </c>
      <c r="S81" s="259">
        <v>45.686999999999998</v>
      </c>
      <c r="T81" s="259">
        <v>-3.113</v>
      </c>
      <c r="U81" s="259">
        <v>-1.556</v>
      </c>
      <c r="V81" s="259">
        <v>16.216999999999999</v>
      </c>
      <c r="W81" s="259">
        <v>44.131</v>
      </c>
      <c r="X81" s="259">
        <v>-5.4980000000000002</v>
      </c>
      <c r="Y81" s="259">
        <v>-14.365</v>
      </c>
      <c r="Z81" s="259">
        <v>10.718999999999999</v>
      </c>
      <c r="AA81" s="259">
        <v>29.765999999999998</v>
      </c>
      <c r="AB81"/>
    </row>
    <row r="82" spans="2:28">
      <c r="B82" s="106" t="s">
        <v>219</v>
      </c>
      <c r="C82" s="259">
        <v>228.989</v>
      </c>
      <c r="D82" s="259">
        <v>1600.4829999999999</v>
      </c>
      <c r="E82" s="259">
        <v>1829.472</v>
      </c>
      <c r="F82" s="259">
        <v>524.01099999999997</v>
      </c>
      <c r="G82" s="259">
        <v>368.11700000000002</v>
      </c>
      <c r="H82" s="259">
        <v>937.34400000000005</v>
      </c>
      <c r="I82" s="259">
        <v>1829.472</v>
      </c>
      <c r="J82" s="259">
        <v>274.84100000000001</v>
      </c>
      <c r="K82" s="259">
        <v>847.06399999999996</v>
      </c>
      <c r="L82" s="259">
        <v>-186.86799999999999</v>
      </c>
      <c r="M82" s="259">
        <v>-566.74900000000002</v>
      </c>
      <c r="N82" s="259">
        <v>87.972999999999999</v>
      </c>
      <c r="O82" s="259">
        <v>280.315</v>
      </c>
      <c r="P82" s="259">
        <v>62.530999999999999</v>
      </c>
      <c r="Q82" s="259">
        <v>215.98500000000001</v>
      </c>
      <c r="R82" s="259">
        <v>60.037999999999997</v>
      </c>
      <c r="S82" s="259">
        <v>193.36199999999999</v>
      </c>
      <c r="T82" s="259">
        <v>-8.2469999999999999</v>
      </c>
      <c r="U82" s="259">
        <v>-18.890999999999998</v>
      </c>
      <c r="V82" s="259">
        <v>51.804000000000002</v>
      </c>
      <c r="W82" s="259">
        <v>174.48400000000001</v>
      </c>
      <c r="X82" s="259">
        <v>-17.120999999999999</v>
      </c>
      <c r="Y82" s="259">
        <v>-57.337000000000003</v>
      </c>
      <c r="Z82" s="259">
        <v>34.683</v>
      </c>
      <c r="AA82" s="259">
        <v>117.14700000000001</v>
      </c>
      <c r="AB82"/>
    </row>
    <row r="83" spans="2:28">
      <c r="B83" s="106" t="s">
        <v>332</v>
      </c>
      <c r="C83" s="259">
        <v>3957.1750000000002</v>
      </c>
      <c r="D83" s="259">
        <v>2.1219999999999999</v>
      </c>
      <c r="E83" s="259">
        <v>3959.297</v>
      </c>
      <c r="F83" s="259">
        <v>1943.2860000000001</v>
      </c>
      <c r="G83" s="259">
        <v>0</v>
      </c>
      <c r="H83" s="259">
        <v>2016.011</v>
      </c>
      <c r="I83" s="259">
        <v>3959.297</v>
      </c>
      <c r="J83" s="259">
        <v>434.33800000000002</v>
      </c>
      <c r="K83" s="259">
        <v>1264.0989999999999</v>
      </c>
      <c r="L83" s="259">
        <v>-242.99100000000001</v>
      </c>
      <c r="M83" s="259">
        <v>-642.29600000000005</v>
      </c>
      <c r="N83" s="259">
        <v>191.34700000000001</v>
      </c>
      <c r="O83" s="259">
        <v>621.803</v>
      </c>
      <c r="P83" s="259">
        <v>146.28200000000001</v>
      </c>
      <c r="Q83" s="259">
        <v>500.02300000000002</v>
      </c>
      <c r="R83" s="259">
        <v>143.654</v>
      </c>
      <c r="S83" s="259">
        <v>464.84</v>
      </c>
      <c r="T83" s="259">
        <v>-19.382000000000001</v>
      </c>
      <c r="U83" s="259">
        <v>-29.183</v>
      </c>
      <c r="V83" s="259">
        <v>124.39700000000001</v>
      </c>
      <c r="W83" s="259">
        <v>435.74599999999998</v>
      </c>
      <c r="X83" s="259">
        <v>-42.218000000000004</v>
      </c>
      <c r="Y83" s="259">
        <v>-141.99199999999999</v>
      </c>
      <c r="Z83" s="259">
        <v>82.18</v>
      </c>
      <c r="AA83" s="259">
        <v>293.75400000000002</v>
      </c>
      <c r="AB83"/>
    </row>
    <row r="84" spans="2:28">
      <c r="B84" s="106" t="s">
        <v>341</v>
      </c>
      <c r="C84" s="259">
        <v>0</v>
      </c>
      <c r="D84" s="259">
        <v>0</v>
      </c>
      <c r="E84" s="259">
        <v>0</v>
      </c>
      <c r="F84" s="259">
        <v>0</v>
      </c>
      <c r="G84" s="259">
        <v>0</v>
      </c>
      <c r="H84" s="259">
        <v>0</v>
      </c>
      <c r="I84" s="259">
        <v>0</v>
      </c>
      <c r="J84" s="259">
        <v>4.992</v>
      </c>
      <c r="K84" s="259">
        <v>26.777000000000001</v>
      </c>
      <c r="L84" s="259">
        <v>-0.44400000000000001</v>
      </c>
      <c r="M84" s="259">
        <v>-2.4049999999999998</v>
      </c>
      <c r="N84" s="259">
        <v>4.548</v>
      </c>
      <c r="O84" s="259">
        <v>24.372</v>
      </c>
      <c r="P84" s="259">
        <v>2.9119999999999999</v>
      </c>
      <c r="Q84" s="259">
        <v>15.852</v>
      </c>
      <c r="R84" s="259">
        <v>2.944</v>
      </c>
      <c r="S84" s="259">
        <v>12.92</v>
      </c>
      <c r="T84" s="259">
        <v>-2.9820000000000002</v>
      </c>
      <c r="U84" s="259">
        <v>-5.7830000000000004</v>
      </c>
      <c r="V84" s="259">
        <v>-3.9E-2</v>
      </c>
      <c r="W84" s="259">
        <v>7.1360000000000001</v>
      </c>
      <c r="X84" s="259">
        <v>-1.1020000000000001</v>
      </c>
      <c r="Y84" s="259">
        <v>-20.292000000000002</v>
      </c>
      <c r="Z84" s="259">
        <v>-1.141</v>
      </c>
      <c r="AA84" s="259">
        <v>-13.156000000000001</v>
      </c>
      <c r="AB84"/>
    </row>
    <row r="85" spans="2:28">
      <c r="B85" s="106"/>
      <c r="C85" s="259"/>
      <c r="D85" s="259"/>
      <c r="E85" s="259"/>
      <c r="F85" s="259"/>
      <c r="G85" s="259"/>
      <c r="H85" s="259"/>
      <c r="I85" s="259"/>
      <c r="J85" s="259"/>
      <c r="K85" s="259"/>
      <c r="L85" s="259"/>
      <c r="M85" s="259"/>
      <c r="N85" s="259"/>
      <c r="O85" s="259"/>
      <c r="P85" s="259"/>
      <c r="Q85" s="259"/>
      <c r="R85" s="259"/>
      <c r="S85" s="259"/>
      <c r="T85" s="259"/>
      <c r="U85" s="259"/>
      <c r="V85" s="259"/>
      <c r="W85" s="259"/>
      <c r="X85" s="259"/>
      <c r="Y85" s="259"/>
      <c r="Z85" s="259"/>
      <c r="AA85" s="259"/>
      <c r="AB85"/>
    </row>
    <row r="86" spans="2:28">
      <c r="B86" s="106"/>
      <c r="C86" s="259"/>
      <c r="D86" s="259"/>
      <c r="E86" s="259"/>
      <c r="F86" s="259"/>
      <c r="G86" s="259"/>
      <c r="H86" s="259"/>
      <c r="I86" s="259"/>
      <c r="J86" s="259"/>
      <c r="K86" s="259"/>
      <c r="L86" s="259"/>
      <c r="M86" s="259"/>
      <c r="N86" s="259"/>
      <c r="O86" s="259"/>
      <c r="P86" s="259"/>
      <c r="Q86" s="259"/>
      <c r="R86" s="259"/>
      <c r="S86" s="259"/>
      <c r="T86" s="259"/>
      <c r="U86" s="259"/>
      <c r="V86" s="259"/>
      <c r="W86" s="259"/>
      <c r="X86" s="259"/>
      <c r="Y86" s="259"/>
      <c r="Z86" s="259"/>
      <c r="AA86" s="259"/>
      <c r="AB86"/>
    </row>
    <row r="87" spans="2:28">
      <c r="B87" s="106"/>
      <c r="C87" s="259"/>
      <c r="D87" s="259"/>
      <c r="E87" s="259"/>
      <c r="F87" s="259"/>
      <c r="G87" s="259"/>
      <c r="H87" s="259"/>
      <c r="I87" s="259"/>
      <c r="J87" s="259"/>
      <c r="K87" s="259"/>
      <c r="L87" s="259"/>
      <c r="M87" s="259"/>
      <c r="N87" s="259"/>
      <c r="O87" s="259"/>
      <c r="P87" s="259"/>
      <c r="Q87" s="259"/>
      <c r="R87" s="259"/>
      <c r="S87" s="259"/>
      <c r="T87" s="259"/>
      <c r="U87" s="259"/>
      <c r="V87" s="259"/>
      <c r="W87" s="259"/>
      <c r="X87" s="259"/>
      <c r="Y87" s="259"/>
      <c r="Z87" s="259"/>
      <c r="AA87" s="259"/>
      <c r="AB87"/>
    </row>
    <row r="88" spans="2:28">
      <c r="B88" s="106"/>
      <c r="C88" s="259"/>
      <c r="D88" s="259"/>
      <c r="E88" s="259"/>
      <c r="F88" s="259"/>
      <c r="G88" s="259"/>
      <c r="H88" s="259"/>
      <c r="I88" s="259"/>
      <c r="J88" s="259"/>
      <c r="K88" s="259"/>
      <c r="L88" s="259"/>
      <c r="M88" s="259"/>
      <c r="N88" s="259"/>
      <c r="O88" s="259"/>
      <c r="P88" s="259"/>
      <c r="Q88" s="259"/>
      <c r="R88" s="259"/>
      <c r="S88" s="259"/>
      <c r="T88" s="259"/>
      <c r="U88" s="259"/>
      <c r="V88" s="259"/>
      <c r="W88" s="259"/>
      <c r="X88" s="259"/>
      <c r="Y88" s="259"/>
      <c r="Z88" s="259"/>
      <c r="AA88" s="259"/>
      <c r="AB88"/>
    </row>
    <row r="89" spans="2:28">
      <c r="C89" s="711"/>
      <c r="D89" s="711"/>
      <c r="E89" s="711"/>
      <c r="F89" s="711"/>
      <c r="G89" s="711"/>
      <c r="H89" s="711"/>
      <c r="I89" s="711"/>
      <c r="J89" s="711"/>
      <c r="K89" s="711"/>
      <c r="L89" s="711"/>
      <c r="M89" s="711"/>
      <c r="N89" s="711"/>
      <c r="O89" s="711"/>
      <c r="P89" s="711"/>
      <c r="Q89" s="711"/>
      <c r="R89" s="711"/>
      <c r="S89" s="711"/>
      <c r="T89" s="711"/>
      <c r="U89" s="711"/>
      <c r="V89" s="711"/>
      <c r="W89" s="711"/>
      <c r="X89" s="711"/>
      <c r="Y89" s="711"/>
      <c r="Z89" s="711"/>
      <c r="AA89" s="711"/>
      <c r="AB89"/>
    </row>
    <row r="90" spans="2:28">
      <c r="AB90"/>
    </row>
    <row r="91" spans="2:28">
      <c r="AB91"/>
    </row>
    <row r="92" spans="2:28">
      <c r="AB92"/>
    </row>
    <row r="93" spans="2:28">
      <c r="AB93"/>
    </row>
    <row r="94" spans="2:28">
      <c r="AB94"/>
    </row>
    <row r="95" spans="2:28">
      <c r="AB95"/>
    </row>
    <row r="96" spans="2:28">
      <c r="AB96"/>
    </row>
    <row r="97" spans="28:28">
      <c r="AB97"/>
    </row>
    <row r="98" spans="28:28">
      <c r="AB98"/>
    </row>
    <row r="99" spans="28:28">
      <c r="AB99"/>
    </row>
    <row r="100" spans="28:28">
      <c r="AB100"/>
    </row>
    <row r="101" spans="28:28">
      <c r="AB101"/>
    </row>
    <row r="102" spans="28:28">
      <c r="AB102"/>
    </row>
  </sheetData>
  <mergeCells count="18">
    <mergeCell ref="J46:K46"/>
    <mergeCell ref="L46:M46"/>
    <mergeCell ref="N46:O46"/>
    <mergeCell ref="P46:Q46"/>
    <mergeCell ref="R46:S46"/>
    <mergeCell ref="J3:K3"/>
    <mergeCell ref="L3:M3"/>
    <mergeCell ref="N3:O3"/>
    <mergeCell ref="P3:Q3"/>
    <mergeCell ref="R3:S3"/>
    <mergeCell ref="Z46:AA46"/>
    <mergeCell ref="T46:U46"/>
    <mergeCell ref="V46:W46"/>
    <mergeCell ref="T3:U3"/>
    <mergeCell ref="X46:Y46"/>
    <mergeCell ref="V3:W3"/>
    <mergeCell ref="X3:Y3"/>
    <mergeCell ref="Z3:AA3"/>
  </mergeCells>
  <pageMargins left="0.7" right="0.7" top="0.75" bottom="0.75" header="0.3" footer="0.3"/>
  <pageSetup paperSize="9" orientation="portrait" r:id="rId1"/>
  <headerFooter>
    <oddHeader>&amp;C&amp;"Arial"&amp;8&amp;K000000INTERNAL&amp;1#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36D89-F847-4440-91D2-72185D876D14}">
  <dimension ref="A3:H23"/>
  <sheetViews>
    <sheetView workbookViewId="0"/>
  </sheetViews>
  <sheetFormatPr baseColWidth="10" defaultColWidth="11.42578125" defaultRowHeight="12.75"/>
  <cols>
    <col min="1" max="1" width="11.42578125" style="227"/>
    <col min="2" max="2" width="22.7109375" style="227" bestFit="1" customWidth="1"/>
    <col min="3" max="4" width="15.5703125" style="227" bestFit="1" customWidth="1"/>
    <col min="5" max="16384" width="11.42578125" style="227"/>
  </cols>
  <sheetData>
    <row r="3" spans="1:8">
      <c r="B3" s="231" t="s">
        <v>15</v>
      </c>
    </row>
    <row r="4" spans="1:8">
      <c r="B4" s="231"/>
    </row>
    <row r="5" spans="1:8">
      <c r="B5" s="648"/>
      <c r="C5" s="826" t="s">
        <v>11</v>
      </c>
      <c r="D5" s="826"/>
      <c r="E5" s="826"/>
      <c r="F5" s="827" t="s">
        <v>12</v>
      </c>
      <c r="G5" s="827"/>
      <c r="H5" s="827"/>
    </row>
    <row r="6" spans="1:8" ht="25.5">
      <c r="A6" s="294"/>
      <c r="B6" s="291" t="s">
        <v>16</v>
      </c>
      <c r="C6" s="292" t="s">
        <v>488</v>
      </c>
      <c r="D6" s="292" t="s">
        <v>489</v>
      </c>
      <c r="E6" s="293" t="s">
        <v>2</v>
      </c>
      <c r="F6" s="292" t="str">
        <f>'Reported EBITDA'!$F$5</f>
        <v>Q3 2024</v>
      </c>
      <c r="G6" s="292" t="str">
        <f>'Reported EBITDA'!$G$5</f>
        <v>Q3 2023</v>
      </c>
      <c r="H6" s="293" t="s">
        <v>2</v>
      </c>
    </row>
    <row r="7" spans="1:8">
      <c r="B7" s="232" t="s">
        <v>17</v>
      </c>
      <c r="C7" s="295">
        <v>50.029810419422169</v>
      </c>
      <c r="D7" s="277">
        <v>48.355019481451528</v>
      </c>
      <c r="E7" s="187">
        <v>3.4635306860192117E-2</v>
      </c>
      <c r="F7" s="295">
        <v>18.033359492903518</v>
      </c>
      <c r="G7" s="277">
        <v>16.281951499832861</v>
      </c>
      <c r="H7" s="187">
        <v>0.10756744933730067</v>
      </c>
    </row>
    <row r="8" spans="1:8">
      <c r="B8" s="232" t="s">
        <v>18</v>
      </c>
      <c r="C8" s="295">
        <v>31.288215681891845</v>
      </c>
      <c r="D8" s="277">
        <v>31.470772035555513</v>
      </c>
      <c r="E8" s="187">
        <v>-5.8008222187054814E-3</v>
      </c>
      <c r="F8" s="295">
        <v>12.241599343067888</v>
      </c>
      <c r="G8" s="277">
        <v>11.004127197346904</v>
      </c>
      <c r="H8" s="187">
        <v>0.11245527460090954</v>
      </c>
    </row>
    <row r="12" spans="1:8">
      <c r="B12" s="231" t="s">
        <v>19</v>
      </c>
    </row>
    <row r="13" spans="1:8">
      <c r="B13" s="231"/>
    </row>
    <row r="14" spans="1:8">
      <c r="B14" s="648"/>
      <c r="C14" s="826" t="s">
        <v>11</v>
      </c>
      <c r="D14" s="826"/>
      <c r="E14" s="826"/>
      <c r="F14" s="827" t="s">
        <v>12</v>
      </c>
      <c r="G14" s="827"/>
      <c r="H14" s="827"/>
    </row>
    <row r="15" spans="1:8" ht="25.5">
      <c r="B15" s="291" t="s">
        <v>16</v>
      </c>
      <c r="C15" s="292" t="s">
        <v>488</v>
      </c>
      <c r="D15" s="292" t="s">
        <v>489</v>
      </c>
      <c r="E15" s="293" t="s">
        <v>2</v>
      </c>
      <c r="F15" s="292" t="str">
        <f>'Reported EBITDA'!$F$5</f>
        <v>Q3 2024</v>
      </c>
      <c r="G15" s="292" t="str">
        <f>'Reported EBITDA'!$G$5</f>
        <v>Q3 2023</v>
      </c>
      <c r="H15" s="293" t="s">
        <v>2</v>
      </c>
    </row>
    <row r="16" spans="1:8">
      <c r="B16" s="232" t="s">
        <v>17</v>
      </c>
      <c r="C16" s="295">
        <v>79.793388408669287</v>
      </c>
      <c r="D16" s="277">
        <v>76.376385376271784</v>
      </c>
      <c r="E16" s="187">
        <v>4.4738999044841909E-2</v>
      </c>
      <c r="F16" s="295">
        <v>26.425296649257717</v>
      </c>
      <c r="G16" s="277">
        <v>25.765653956390462</v>
      </c>
      <c r="H16" s="187">
        <v>2.5601628197899906E-2</v>
      </c>
    </row>
    <row r="17" spans="2:8">
      <c r="B17" s="232" t="s">
        <v>20</v>
      </c>
      <c r="C17" s="295">
        <v>22.506164999999999</v>
      </c>
      <c r="D17" s="277">
        <v>22.082353999999999</v>
      </c>
      <c r="E17" s="187">
        <v>1.9192292633294583E-2</v>
      </c>
      <c r="F17" s="295">
        <v>22.506164999999999</v>
      </c>
      <c r="G17" s="277">
        <v>22.082353999999999</v>
      </c>
      <c r="H17" s="187">
        <v>1.9192292633294583E-2</v>
      </c>
    </row>
    <row r="22" spans="2:8">
      <c r="D22" s="233"/>
    </row>
    <row r="23" spans="2:8">
      <c r="D23" s="233"/>
    </row>
  </sheetData>
  <mergeCells count="4">
    <mergeCell ref="C5:E5"/>
    <mergeCell ref="F5:H5"/>
    <mergeCell ref="C14:E14"/>
    <mergeCell ref="F14:H14"/>
  </mergeCells>
  <pageMargins left="0.7" right="0.7" top="0.75" bottom="0.75" header="0.3" footer="0.3"/>
  <pageSetup paperSize="9" orientation="portrait" r:id="rId1"/>
  <headerFooter>
    <oddHeader>&amp;C&amp;"Arial"&amp;8&amp;K000000INTERNAL&amp;1#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I140"/>
  <sheetViews>
    <sheetView showGridLines="0" workbookViewId="0"/>
  </sheetViews>
  <sheetFormatPr baseColWidth="10" defaultColWidth="11.42578125" defaultRowHeight="12.75"/>
  <cols>
    <col min="1" max="1" width="12.140625" customWidth="1"/>
    <col min="2" max="2" width="70.5703125" customWidth="1"/>
    <col min="3" max="3" width="19.85546875" customWidth="1"/>
    <col min="4" max="4" width="21.140625" customWidth="1"/>
    <col min="5" max="5" width="17.7109375" customWidth="1"/>
    <col min="6" max="6" width="20.7109375" customWidth="1"/>
    <col min="7" max="7" width="19.7109375" customWidth="1"/>
    <col min="8" max="8" width="20.85546875" customWidth="1"/>
    <col min="9" max="9" width="18.5703125" customWidth="1"/>
    <col min="10" max="10" width="20.28515625" customWidth="1"/>
    <col min="11" max="11" width="20.5703125" customWidth="1"/>
    <col min="12" max="12" width="20.28515625" customWidth="1"/>
    <col min="13" max="13" width="22.7109375" customWidth="1"/>
    <col min="14" max="14" width="19.7109375" customWidth="1"/>
    <col min="15" max="15" width="21.28515625" customWidth="1"/>
    <col min="16" max="16" width="20.7109375" customWidth="1"/>
    <col min="17" max="17" width="20.42578125" customWidth="1"/>
    <col min="18" max="18" width="21" customWidth="1"/>
    <col min="19" max="19" width="13.7109375" customWidth="1"/>
    <col min="20" max="20" width="14.28515625" customWidth="1"/>
    <col min="21" max="22" width="16" customWidth="1"/>
    <col min="23" max="23" width="17.42578125" customWidth="1"/>
    <col min="24" max="24" width="15.85546875" customWidth="1"/>
    <col min="25" max="25" width="14.140625" customWidth="1"/>
    <col min="26" max="26" width="16.28515625" customWidth="1"/>
    <col min="27" max="27" width="16.42578125" customWidth="1"/>
    <col min="29" max="31" width="17.28515625" customWidth="1"/>
    <col min="32" max="32" width="18.140625" customWidth="1"/>
    <col min="33" max="33" width="17.5703125" customWidth="1"/>
    <col min="34" max="34" width="16" customWidth="1"/>
    <col min="35" max="35" width="11.140625" customWidth="1"/>
    <col min="36" max="36" width="18.28515625" customWidth="1"/>
    <col min="37" max="37" width="53.5703125" customWidth="1"/>
  </cols>
  <sheetData>
    <row r="1" spans="1:35">
      <c r="A1" s="89"/>
      <c r="B1" s="249"/>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row>
    <row r="2" spans="1:35">
      <c r="A2" s="924" t="s">
        <v>0</v>
      </c>
      <c r="B2" s="925"/>
      <c r="C2" s="922" t="s">
        <v>342</v>
      </c>
      <c r="D2" s="923"/>
      <c r="E2" s="922" t="s">
        <v>5</v>
      </c>
      <c r="F2" s="923"/>
      <c r="G2" s="922" t="s">
        <v>6</v>
      </c>
      <c r="H2" s="923"/>
      <c r="I2" s="922" t="s">
        <v>7</v>
      </c>
      <c r="J2" s="923"/>
      <c r="K2" s="922" t="s">
        <v>14</v>
      </c>
      <c r="L2" s="923"/>
      <c r="M2" s="922" t="s">
        <v>45</v>
      </c>
      <c r="N2" s="923"/>
      <c r="O2" s="922" t="s">
        <v>343</v>
      </c>
      <c r="P2" s="923"/>
      <c r="Q2" s="922" t="s">
        <v>48</v>
      </c>
      <c r="R2" s="923"/>
      <c r="S2" s="88"/>
      <c r="T2" s="88"/>
      <c r="U2" s="88"/>
      <c r="V2" s="88"/>
      <c r="W2" s="88"/>
      <c r="X2" s="88"/>
      <c r="Y2" s="88"/>
      <c r="Z2" s="88"/>
      <c r="AA2" s="88"/>
      <c r="AB2" s="88"/>
      <c r="AC2" s="88"/>
      <c r="AD2" s="88"/>
      <c r="AE2" s="88"/>
      <c r="AF2" s="88"/>
      <c r="AG2" s="88"/>
      <c r="AH2" s="88"/>
      <c r="AI2" s="88"/>
    </row>
    <row r="3" spans="1:35">
      <c r="A3" s="926" t="s">
        <v>344</v>
      </c>
      <c r="B3" s="927"/>
      <c r="C3" s="589" t="s">
        <v>511</v>
      </c>
      <c r="D3" s="591" t="s">
        <v>513</v>
      </c>
      <c r="E3" s="589" t="s">
        <v>511</v>
      </c>
      <c r="F3" s="591" t="s">
        <v>513</v>
      </c>
      <c r="G3" s="589" t="s">
        <v>511</v>
      </c>
      <c r="H3" s="591" t="s">
        <v>513</v>
      </c>
      <c r="I3" s="589" t="s">
        <v>511</v>
      </c>
      <c r="J3" s="591" t="s">
        <v>513</v>
      </c>
      <c r="K3" s="589" t="s">
        <v>511</v>
      </c>
      <c r="L3" s="591" t="s">
        <v>513</v>
      </c>
      <c r="M3" s="589" t="s">
        <v>511</v>
      </c>
      <c r="N3" s="591" t="s">
        <v>513</v>
      </c>
      <c r="O3" s="589" t="s">
        <v>511</v>
      </c>
      <c r="P3" s="591" t="s">
        <v>513</v>
      </c>
      <c r="Q3" s="589" t="s">
        <v>511</v>
      </c>
      <c r="R3" s="591" t="s">
        <v>513</v>
      </c>
      <c r="S3" s="88"/>
      <c r="T3" s="88"/>
      <c r="U3" s="88"/>
      <c r="V3" s="88"/>
      <c r="W3" s="88"/>
      <c r="X3" s="88"/>
      <c r="Y3" s="88"/>
      <c r="Z3" s="88"/>
      <c r="AA3" s="88"/>
      <c r="AB3" s="88"/>
      <c r="AC3" s="88"/>
      <c r="AD3" s="88"/>
      <c r="AE3" s="88"/>
      <c r="AF3" s="88"/>
      <c r="AG3" s="88"/>
      <c r="AH3" s="88"/>
      <c r="AI3" s="88"/>
    </row>
    <row r="4" spans="1:35">
      <c r="A4" s="928"/>
      <c r="B4" s="929"/>
      <c r="C4" s="590" t="s">
        <v>226</v>
      </c>
      <c r="D4" s="592" t="s">
        <v>226</v>
      </c>
      <c r="E4" s="590" t="s">
        <v>226</v>
      </c>
      <c r="F4" s="592" t="s">
        <v>226</v>
      </c>
      <c r="G4" s="590" t="s">
        <v>226</v>
      </c>
      <c r="H4" s="592" t="s">
        <v>226</v>
      </c>
      <c r="I4" s="590" t="s">
        <v>226</v>
      </c>
      <c r="J4" s="592" t="s">
        <v>226</v>
      </c>
      <c r="K4" s="590" t="s">
        <v>226</v>
      </c>
      <c r="L4" s="592" t="s">
        <v>226</v>
      </c>
      <c r="M4" s="590" t="s">
        <v>226</v>
      </c>
      <c r="N4" s="592" t="s">
        <v>226</v>
      </c>
      <c r="O4" s="590" t="s">
        <v>226</v>
      </c>
      <c r="P4" s="592" t="s">
        <v>226</v>
      </c>
      <c r="Q4" s="590" t="s">
        <v>226</v>
      </c>
      <c r="R4" s="592" t="s">
        <v>226</v>
      </c>
      <c r="S4" s="88"/>
      <c r="T4" s="88"/>
      <c r="U4" s="88"/>
      <c r="V4" s="88"/>
      <c r="W4" s="88"/>
      <c r="X4" s="88"/>
      <c r="Y4" s="88"/>
      <c r="Z4" s="88"/>
      <c r="AA4" s="88"/>
      <c r="AB4" s="88"/>
      <c r="AC4" s="88"/>
      <c r="AD4" s="88"/>
      <c r="AE4" s="88"/>
      <c r="AF4" s="88"/>
      <c r="AG4" s="88"/>
      <c r="AH4" s="88"/>
      <c r="AI4" s="88"/>
    </row>
    <row r="5" spans="1:35">
      <c r="A5" s="160" t="s">
        <v>345</v>
      </c>
      <c r="B5" s="161"/>
      <c r="C5" s="587">
        <v>1707.6949999999999</v>
      </c>
      <c r="D5" s="272">
        <v>411.18400000000003</v>
      </c>
      <c r="E5" s="587">
        <v>492.01299999999998</v>
      </c>
      <c r="F5" s="272">
        <v>190.84100000000001</v>
      </c>
      <c r="G5" s="587">
        <v>4185.9679999999998</v>
      </c>
      <c r="H5" s="272">
        <v>4559.8249999999998</v>
      </c>
      <c r="I5" s="587">
        <v>945.06899999999996</v>
      </c>
      <c r="J5" s="272">
        <v>1258.8019999999999</v>
      </c>
      <c r="K5" s="587">
        <v>891.65200000000004</v>
      </c>
      <c r="L5" s="272">
        <v>3957.192</v>
      </c>
      <c r="M5" s="587">
        <v>165.971</v>
      </c>
      <c r="N5" s="272">
        <v>150.01</v>
      </c>
      <c r="O5" s="587">
        <v>-341.00799999999998</v>
      </c>
      <c r="P5" s="272">
        <v>-208.39500000000001</v>
      </c>
      <c r="Q5" s="587">
        <v>8047.36</v>
      </c>
      <c r="R5" s="272">
        <v>10319.459000000001</v>
      </c>
      <c r="S5" s="146"/>
      <c r="T5" s="146"/>
      <c r="U5" s="146"/>
      <c r="V5" s="146"/>
      <c r="W5" s="146"/>
      <c r="X5" s="146"/>
      <c r="Y5" s="146"/>
      <c r="Z5" s="146"/>
      <c r="AA5" s="146"/>
      <c r="AB5" s="146"/>
      <c r="AC5" s="146"/>
      <c r="AD5" s="146"/>
      <c r="AE5" s="146"/>
      <c r="AF5" s="146"/>
      <c r="AG5" s="146"/>
      <c r="AH5" s="146"/>
      <c r="AI5" s="146"/>
    </row>
    <row r="6" spans="1:35">
      <c r="A6" s="162"/>
      <c r="B6" s="163" t="s">
        <v>346</v>
      </c>
      <c r="C6" s="588">
        <v>1346.982</v>
      </c>
      <c r="D6" s="273">
        <v>9.4979999999999993</v>
      </c>
      <c r="E6" s="588">
        <v>35.323999999999998</v>
      </c>
      <c r="F6" s="273">
        <v>7.1820000000000004</v>
      </c>
      <c r="G6" s="588">
        <v>824.21299999999997</v>
      </c>
      <c r="H6" s="273">
        <v>1056.1120000000001</v>
      </c>
      <c r="I6" s="588">
        <v>183.24600000000001</v>
      </c>
      <c r="J6" s="273">
        <v>372.58100000000002</v>
      </c>
      <c r="K6" s="588">
        <v>595.68899999999996</v>
      </c>
      <c r="L6" s="273">
        <v>6.1210000000000004</v>
      </c>
      <c r="M6" s="588">
        <v>68.013999999999996</v>
      </c>
      <c r="N6" s="273">
        <v>48.69</v>
      </c>
      <c r="O6" s="588">
        <v>0</v>
      </c>
      <c r="P6" s="273">
        <v>0</v>
      </c>
      <c r="Q6" s="588">
        <v>3053.4679999999998</v>
      </c>
      <c r="R6" s="273">
        <v>1500.184</v>
      </c>
      <c r="S6" s="88"/>
      <c r="T6" s="88"/>
      <c r="U6" s="88"/>
      <c r="V6" s="88"/>
      <c r="W6" s="88"/>
      <c r="X6" s="88"/>
      <c r="Y6" s="88"/>
      <c r="Z6" s="88"/>
      <c r="AA6" s="88"/>
      <c r="AB6" s="88"/>
      <c r="AC6" s="88"/>
      <c r="AD6" s="88"/>
      <c r="AE6" s="88"/>
      <c r="AF6" s="88"/>
      <c r="AG6" s="88"/>
      <c r="AH6" s="88"/>
      <c r="AI6" s="88"/>
    </row>
    <row r="7" spans="1:35">
      <c r="A7" s="162"/>
      <c r="B7" s="163" t="s">
        <v>347</v>
      </c>
      <c r="C7" s="588">
        <v>13.948</v>
      </c>
      <c r="D7" s="273">
        <v>0.13500000000000001</v>
      </c>
      <c r="E7" s="588">
        <v>35.959000000000003</v>
      </c>
      <c r="F7" s="273">
        <v>10.129</v>
      </c>
      <c r="G7" s="588">
        <v>379.315</v>
      </c>
      <c r="H7" s="273">
        <v>140.82900000000001</v>
      </c>
      <c r="I7" s="588">
        <v>10.670999999999999</v>
      </c>
      <c r="J7" s="273">
        <v>3.5859999999999999</v>
      </c>
      <c r="K7" s="588">
        <v>0</v>
      </c>
      <c r="L7" s="273">
        <v>0</v>
      </c>
      <c r="M7" s="588">
        <v>-0.23599999999999999</v>
      </c>
      <c r="N7" s="273">
        <v>0</v>
      </c>
      <c r="O7" s="588">
        <v>0</v>
      </c>
      <c r="P7" s="273">
        <v>0</v>
      </c>
      <c r="Q7" s="588">
        <v>439.65699999999998</v>
      </c>
      <c r="R7" s="273">
        <v>154.679</v>
      </c>
      <c r="S7" s="88"/>
      <c r="T7" s="88"/>
      <c r="U7" s="88"/>
      <c r="V7" s="88"/>
      <c r="W7" s="88"/>
      <c r="X7" s="88"/>
      <c r="Y7" s="88"/>
      <c r="Z7" s="88"/>
      <c r="AA7" s="88"/>
      <c r="AB7" s="88"/>
      <c r="AC7" s="88"/>
      <c r="AD7" s="88"/>
      <c r="AE7" s="88"/>
      <c r="AF7" s="88"/>
      <c r="AG7" s="88"/>
      <c r="AH7" s="88"/>
      <c r="AI7" s="88"/>
    </row>
    <row r="8" spans="1:35">
      <c r="A8" s="162"/>
      <c r="B8" s="163" t="s">
        <v>348</v>
      </c>
      <c r="C8" s="588">
        <v>4.4210000000000003</v>
      </c>
      <c r="D8" s="273">
        <v>3.4009999999999998</v>
      </c>
      <c r="E8" s="588">
        <v>30.571000000000002</v>
      </c>
      <c r="F8" s="273">
        <v>19.169</v>
      </c>
      <c r="G8" s="588">
        <v>468.065</v>
      </c>
      <c r="H8" s="273">
        <v>647.92700000000002</v>
      </c>
      <c r="I8" s="588">
        <v>26.361000000000001</v>
      </c>
      <c r="J8" s="273">
        <v>46.308</v>
      </c>
      <c r="K8" s="588">
        <v>29.771999999999998</v>
      </c>
      <c r="L8" s="273">
        <v>29.760999999999999</v>
      </c>
      <c r="M8" s="588">
        <v>4.875</v>
      </c>
      <c r="N8" s="273">
        <v>6.71</v>
      </c>
      <c r="O8" s="588">
        <v>0</v>
      </c>
      <c r="P8" s="273">
        <v>0</v>
      </c>
      <c r="Q8" s="588">
        <v>564.06500000000005</v>
      </c>
      <c r="R8" s="273">
        <v>753.27599999999995</v>
      </c>
      <c r="S8" s="88"/>
      <c r="T8" s="88"/>
      <c r="U8" s="88"/>
      <c r="V8" s="88"/>
      <c r="W8" s="88"/>
      <c r="X8" s="88"/>
      <c r="Y8" s="88"/>
      <c r="Z8" s="88"/>
      <c r="AA8" s="88"/>
      <c r="AB8" s="88"/>
      <c r="AC8" s="88"/>
      <c r="AD8" s="88"/>
      <c r="AE8" s="88"/>
      <c r="AF8" s="88"/>
      <c r="AG8" s="88"/>
      <c r="AH8" s="88"/>
      <c r="AI8" s="88"/>
    </row>
    <row r="9" spans="1:35">
      <c r="A9" s="162"/>
      <c r="B9" s="163" t="s">
        <v>349</v>
      </c>
      <c r="C9" s="588">
        <v>0.19500000000000001</v>
      </c>
      <c r="D9" s="273">
        <v>1.21</v>
      </c>
      <c r="E9" s="588">
        <v>336.50099999999998</v>
      </c>
      <c r="F9" s="273">
        <v>116.31699999999999</v>
      </c>
      <c r="G9" s="588">
        <v>2083.6669999999999</v>
      </c>
      <c r="H9" s="273">
        <v>2262.9760000000001</v>
      </c>
      <c r="I9" s="588">
        <v>507.21</v>
      </c>
      <c r="J9" s="273">
        <v>593.12</v>
      </c>
      <c r="K9" s="588">
        <v>2.3E-2</v>
      </c>
      <c r="L9" s="273">
        <v>1E-3</v>
      </c>
      <c r="M9" s="588">
        <v>64.808000000000007</v>
      </c>
      <c r="N9" s="273">
        <v>58.609000000000002</v>
      </c>
      <c r="O9" s="588">
        <v>1.27</v>
      </c>
      <c r="P9" s="273">
        <v>0.80600000000000005</v>
      </c>
      <c r="Q9" s="588">
        <v>2262.9760000000001</v>
      </c>
      <c r="R9" s="273">
        <v>3033.0390000000002</v>
      </c>
      <c r="S9" s="88"/>
      <c r="T9" s="88"/>
      <c r="U9" s="88"/>
      <c r="V9" s="88"/>
      <c r="W9" s="88"/>
      <c r="X9" s="88"/>
      <c r="Y9" s="88"/>
      <c r="Z9" s="88"/>
      <c r="AA9" s="88"/>
      <c r="AB9" s="88"/>
      <c r="AC9" s="88"/>
      <c r="AD9" s="88"/>
      <c r="AE9" s="88"/>
      <c r="AF9" s="88"/>
      <c r="AG9" s="88"/>
      <c r="AH9" s="88"/>
      <c r="AI9" s="88"/>
    </row>
    <row r="10" spans="1:35">
      <c r="A10" s="162"/>
      <c r="B10" s="163" t="s">
        <v>350</v>
      </c>
      <c r="C10" s="588">
        <v>332.96499999999997</v>
      </c>
      <c r="D10" s="273">
        <v>2.2749999999999999</v>
      </c>
      <c r="E10" s="588">
        <v>0.32700000000000001</v>
      </c>
      <c r="F10" s="273">
        <v>0.183</v>
      </c>
      <c r="G10" s="588">
        <v>14.343</v>
      </c>
      <c r="H10" s="273">
        <v>15.366</v>
      </c>
      <c r="I10" s="588">
        <v>9.2370000000000001</v>
      </c>
      <c r="J10" s="273">
        <v>1.889</v>
      </c>
      <c r="K10" s="588">
        <v>0</v>
      </c>
      <c r="L10" s="273">
        <v>3.0000000000000001E-3</v>
      </c>
      <c r="M10" s="588">
        <v>2.1680000000000001</v>
      </c>
      <c r="N10" s="273">
        <v>1.8029999999999999</v>
      </c>
      <c r="O10" s="588">
        <v>-342.27800000000002</v>
      </c>
      <c r="P10" s="273">
        <v>-4.1760000000000002</v>
      </c>
      <c r="Q10" s="588">
        <v>15.366</v>
      </c>
      <c r="R10" s="273">
        <v>17.343</v>
      </c>
      <c r="S10" s="88"/>
      <c r="T10" s="88"/>
      <c r="U10" s="88"/>
      <c r="V10" s="88"/>
      <c r="W10" s="88"/>
      <c r="X10" s="88"/>
      <c r="Y10" s="88"/>
      <c r="Z10" s="88"/>
      <c r="AA10" s="88"/>
      <c r="AB10" s="88"/>
      <c r="AC10" s="88"/>
      <c r="AD10" s="88"/>
      <c r="AE10" s="88"/>
      <c r="AF10" s="88"/>
      <c r="AG10" s="88"/>
      <c r="AH10" s="88"/>
      <c r="AI10" s="88"/>
    </row>
    <row r="11" spans="1:35">
      <c r="A11" s="162"/>
      <c r="B11" s="163" t="s">
        <v>351</v>
      </c>
      <c r="C11" s="588">
        <v>0</v>
      </c>
      <c r="D11" s="273">
        <v>0</v>
      </c>
      <c r="E11" s="588">
        <v>44.353999999999999</v>
      </c>
      <c r="F11" s="273">
        <v>27.628</v>
      </c>
      <c r="G11" s="588">
        <v>306.255</v>
      </c>
      <c r="H11" s="273">
        <v>332.04899999999998</v>
      </c>
      <c r="I11" s="588">
        <v>105.101</v>
      </c>
      <c r="J11" s="273">
        <v>129.85499999999999</v>
      </c>
      <c r="K11" s="588">
        <v>0</v>
      </c>
      <c r="L11" s="273">
        <v>0</v>
      </c>
      <c r="M11" s="588">
        <v>9.4529999999999994</v>
      </c>
      <c r="N11" s="273">
        <v>8.3580000000000005</v>
      </c>
      <c r="O11" s="588">
        <v>0</v>
      </c>
      <c r="P11" s="273">
        <v>0</v>
      </c>
      <c r="Q11" s="588">
        <v>332.04899999999998</v>
      </c>
      <c r="R11" s="273">
        <v>497.89</v>
      </c>
      <c r="S11" s="88"/>
      <c r="T11" s="88"/>
      <c r="U11" s="88"/>
      <c r="V11" s="88"/>
      <c r="W11" s="88"/>
      <c r="X11" s="88"/>
      <c r="Y11" s="88"/>
      <c r="Z11" s="88"/>
      <c r="AA11" s="88"/>
      <c r="AB11" s="88"/>
      <c r="AC11" s="88"/>
      <c r="AD11" s="88"/>
      <c r="AE11" s="88"/>
      <c r="AF11" s="88"/>
      <c r="AG11" s="88"/>
      <c r="AH11" s="88"/>
      <c r="AI11" s="88"/>
    </row>
    <row r="12" spans="1:35">
      <c r="A12" s="162"/>
      <c r="B12" s="163" t="s">
        <v>352</v>
      </c>
      <c r="C12" s="588">
        <v>9.1839999999999993</v>
      </c>
      <c r="D12" s="273">
        <v>9.3859999999999992</v>
      </c>
      <c r="E12" s="588">
        <v>8.9770000000000003</v>
      </c>
      <c r="F12" s="273">
        <v>1.167</v>
      </c>
      <c r="G12" s="588">
        <v>110.11</v>
      </c>
      <c r="H12" s="273">
        <v>104.566</v>
      </c>
      <c r="I12" s="588">
        <v>1.5409999999999999</v>
      </c>
      <c r="J12" s="273">
        <v>1.8839999999999999</v>
      </c>
      <c r="K12" s="588">
        <v>67.138999999999996</v>
      </c>
      <c r="L12" s="273">
        <v>0.14299999999999999</v>
      </c>
      <c r="M12" s="588">
        <v>16.888999999999999</v>
      </c>
      <c r="N12" s="273">
        <v>25.84</v>
      </c>
      <c r="O12" s="588">
        <v>0</v>
      </c>
      <c r="P12" s="273">
        <v>0</v>
      </c>
      <c r="Q12" s="588">
        <v>104.566</v>
      </c>
      <c r="R12" s="273">
        <v>142.98599999999999</v>
      </c>
      <c r="S12" s="88"/>
      <c r="T12" s="88"/>
      <c r="U12" s="88"/>
      <c r="V12" s="88"/>
      <c r="W12" s="88"/>
      <c r="X12" s="88"/>
      <c r="Y12" s="88"/>
      <c r="Z12" s="88"/>
      <c r="AA12" s="88"/>
      <c r="AB12" s="88"/>
      <c r="AC12" s="88"/>
      <c r="AD12" s="88"/>
      <c r="AE12" s="88"/>
      <c r="AF12" s="88"/>
      <c r="AG12" s="88"/>
      <c r="AH12" s="88"/>
      <c r="AI12" s="88"/>
    </row>
    <row r="13" spans="1:35">
      <c r="A13" s="171"/>
      <c r="B13" s="171"/>
      <c r="C13" s="171"/>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88"/>
      <c r="AC13" s="88"/>
      <c r="AD13" s="88"/>
      <c r="AE13" s="88"/>
      <c r="AF13" s="88"/>
      <c r="AG13" s="88"/>
      <c r="AH13" s="88"/>
      <c r="AI13" s="88"/>
    </row>
    <row r="14" spans="1:35" ht="25.5">
      <c r="A14" s="162"/>
      <c r="B14" s="167" t="s">
        <v>353</v>
      </c>
      <c r="C14" s="588">
        <v>0</v>
      </c>
      <c r="D14" s="274">
        <v>385.279</v>
      </c>
      <c r="E14" s="588">
        <v>0</v>
      </c>
      <c r="F14" s="274">
        <v>9.0660000000000007</v>
      </c>
      <c r="G14" s="588">
        <v>0</v>
      </c>
      <c r="H14" s="274">
        <v>0</v>
      </c>
      <c r="I14" s="588">
        <v>101.702</v>
      </c>
      <c r="J14" s="274">
        <v>109.57899999999999</v>
      </c>
      <c r="K14" s="588">
        <v>199.029</v>
      </c>
      <c r="L14" s="274">
        <v>3921.163</v>
      </c>
      <c r="M14" s="588">
        <v>0</v>
      </c>
      <c r="N14" s="274">
        <v>0</v>
      </c>
      <c r="O14" s="588">
        <v>0</v>
      </c>
      <c r="P14" s="274">
        <v>-205.02500000000001</v>
      </c>
      <c r="Q14" s="588">
        <v>0</v>
      </c>
      <c r="R14" s="274">
        <v>4220.0619999999999</v>
      </c>
      <c r="S14" s="88"/>
      <c r="T14" s="88"/>
      <c r="U14" s="88"/>
      <c r="V14" s="88"/>
      <c r="W14" s="88"/>
      <c r="X14" s="88"/>
      <c r="Y14" s="88"/>
      <c r="Z14" s="88"/>
      <c r="AA14" s="88"/>
      <c r="AB14" s="88"/>
      <c r="AC14" s="88"/>
      <c r="AD14" s="88"/>
      <c r="AE14" s="88"/>
      <c r="AF14" s="88"/>
      <c r="AG14" s="88"/>
      <c r="AH14" s="88"/>
      <c r="AI14" s="88"/>
    </row>
    <row r="15" spans="1:35">
      <c r="A15" s="171"/>
      <c r="B15" s="171"/>
      <c r="C15" s="171"/>
      <c r="D15" s="171"/>
      <c r="E15" s="171"/>
      <c r="F15" s="171"/>
      <c r="G15" s="171"/>
      <c r="H15" s="171"/>
      <c r="I15" s="171"/>
      <c r="J15" s="171"/>
      <c r="K15" s="171"/>
      <c r="L15" s="171"/>
      <c r="M15" s="171"/>
      <c r="N15" s="171"/>
      <c r="O15" s="171"/>
      <c r="P15" s="171"/>
      <c r="Q15" s="171"/>
      <c r="R15" s="171"/>
      <c r="S15" s="171"/>
      <c r="T15" s="171"/>
      <c r="U15" s="171"/>
      <c r="V15" s="171"/>
      <c r="W15" s="171"/>
      <c r="X15" s="171"/>
      <c r="Y15" s="171"/>
      <c r="Z15" s="171"/>
      <c r="AA15" s="171"/>
      <c r="AB15" s="88"/>
      <c r="AC15" s="88"/>
      <c r="AD15" s="88"/>
      <c r="AE15" s="88"/>
      <c r="AF15" s="88"/>
      <c r="AG15" s="88"/>
      <c r="AH15" s="88"/>
      <c r="AI15" s="88"/>
    </row>
    <row r="16" spans="1:35">
      <c r="A16" s="160" t="s">
        <v>354</v>
      </c>
      <c r="B16" s="161"/>
      <c r="C16" s="587">
        <v>17572.843000000001</v>
      </c>
      <c r="D16" s="275">
        <v>17848.877</v>
      </c>
      <c r="E16" s="587">
        <v>3266.5320000000002</v>
      </c>
      <c r="F16" s="275">
        <v>1987.232</v>
      </c>
      <c r="G16" s="587">
        <v>16331.864</v>
      </c>
      <c r="H16" s="275">
        <v>17759.633999999998</v>
      </c>
      <c r="I16" s="587">
        <v>4933.8130000000001</v>
      </c>
      <c r="J16" s="275">
        <v>5132.2489999999998</v>
      </c>
      <c r="K16" s="587">
        <v>2.1120000000000001</v>
      </c>
      <c r="L16" s="275">
        <v>2.121</v>
      </c>
      <c r="M16" s="587">
        <v>1462.992</v>
      </c>
      <c r="N16" s="275">
        <v>1498.307</v>
      </c>
      <c r="O16" s="587">
        <v>-17746.829000000002</v>
      </c>
      <c r="P16" s="275">
        <v>-17693.199000000001</v>
      </c>
      <c r="Q16" s="587">
        <v>17759.633999999998</v>
      </c>
      <c r="R16" s="275">
        <v>26535.221000000001</v>
      </c>
      <c r="S16" s="146"/>
      <c r="T16" s="146"/>
      <c r="U16" s="146"/>
      <c r="V16" s="146"/>
      <c r="W16" s="146"/>
      <c r="X16" s="146"/>
      <c r="Y16" s="146"/>
      <c r="Z16" s="146"/>
      <c r="AA16" s="146"/>
      <c r="AB16" s="146"/>
      <c r="AC16" s="146"/>
      <c r="AD16" s="146"/>
      <c r="AE16" s="146"/>
      <c r="AF16" s="146"/>
      <c r="AG16" s="146"/>
      <c r="AH16" s="146"/>
      <c r="AI16" s="146"/>
    </row>
    <row r="17" spans="1:35">
      <c r="A17" s="162"/>
      <c r="B17" s="163" t="s">
        <v>355</v>
      </c>
      <c r="C17" s="588">
        <v>0</v>
      </c>
      <c r="D17" s="274">
        <v>0</v>
      </c>
      <c r="E17" s="588">
        <v>10.516</v>
      </c>
      <c r="F17" s="274">
        <v>5.4420000000000002</v>
      </c>
      <c r="G17" s="588">
        <v>4871.5069999999996</v>
      </c>
      <c r="H17" s="274">
        <v>4984.3379999999997</v>
      </c>
      <c r="I17" s="588">
        <v>3.6190000000000002</v>
      </c>
      <c r="J17" s="274">
        <v>7.8109999999999999</v>
      </c>
      <c r="K17" s="588">
        <v>0</v>
      </c>
      <c r="L17" s="274">
        <v>0</v>
      </c>
      <c r="M17" s="588">
        <v>86.923000000000002</v>
      </c>
      <c r="N17" s="274">
        <v>87.635999999999996</v>
      </c>
      <c r="O17" s="588">
        <v>0</v>
      </c>
      <c r="P17" s="274">
        <v>0</v>
      </c>
      <c r="Q17" s="588">
        <v>4984.3379999999997</v>
      </c>
      <c r="R17" s="274">
        <v>5085.2269999999999</v>
      </c>
      <c r="S17" s="88"/>
      <c r="T17" s="88"/>
      <c r="U17" s="88"/>
      <c r="V17" s="88"/>
      <c r="W17" s="88"/>
      <c r="X17" s="88"/>
      <c r="Y17" s="88"/>
      <c r="Z17" s="88"/>
      <c r="AA17" s="88"/>
      <c r="AB17" s="88"/>
      <c r="AC17" s="88"/>
      <c r="AD17" s="88"/>
      <c r="AE17" s="88"/>
      <c r="AF17" s="88"/>
      <c r="AG17" s="88"/>
      <c r="AH17" s="88"/>
      <c r="AI17" s="88"/>
    </row>
    <row r="18" spans="1:35">
      <c r="A18" s="162"/>
      <c r="B18" s="163" t="s">
        <v>356</v>
      </c>
      <c r="C18" s="588">
        <v>5.1390000000000002</v>
      </c>
      <c r="D18" s="274">
        <v>3.1709999999999998</v>
      </c>
      <c r="E18" s="588">
        <v>0.105</v>
      </c>
      <c r="F18" s="274">
        <v>4.0000000000000001E-3</v>
      </c>
      <c r="G18" s="588">
        <v>1669.181</v>
      </c>
      <c r="H18" s="274">
        <v>1786.069</v>
      </c>
      <c r="I18" s="588">
        <v>52.034999999999997</v>
      </c>
      <c r="J18" s="274">
        <v>55.753999999999998</v>
      </c>
      <c r="K18" s="588">
        <v>0</v>
      </c>
      <c r="L18" s="274">
        <v>0</v>
      </c>
      <c r="M18" s="588">
        <v>20.065999999999999</v>
      </c>
      <c r="N18" s="274">
        <v>18.283999999999999</v>
      </c>
      <c r="O18" s="588">
        <v>0</v>
      </c>
      <c r="P18" s="274">
        <v>0</v>
      </c>
      <c r="Q18" s="588">
        <v>1746.5260000000001</v>
      </c>
      <c r="R18" s="274">
        <v>1863.2819999999999</v>
      </c>
      <c r="S18" s="88"/>
      <c r="T18" s="88"/>
      <c r="U18" s="88"/>
      <c r="V18" s="88"/>
      <c r="W18" s="88"/>
      <c r="X18" s="88"/>
      <c r="Y18" s="88"/>
      <c r="Z18" s="88"/>
      <c r="AA18" s="88"/>
      <c r="AB18" s="88"/>
      <c r="AC18" s="88"/>
      <c r="AD18" s="88"/>
      <c r="AE18" s="88"/>
      <c r="AF18" s="88"/>
      <c r="AG18" s="88"/>
      <c r="AH18" s="88"/>
      <c r="AI18" s="88"/>
    </row>
    <row r="19" spans="1:35">
      <c r="A19" s="162"/>
      <c r="B19" s="163" t="s">
        <v>357</v>
      </c>
      <c r="C19" s="588">
        <v>2.5000000000000001E-2</v>
      </c>
      <c r="D19" s="274">
        <v>3.5999999999999997E-2</v>
      </c>
      <c r="E19" s="588">
        <v>73.956000000000003</v>
      </c>
      <c r="F19" s="274">
        <v>94.873999999999995</v>
      </c>
      <c r="G19" s="588">
        <v>254.48699999999999</v>
      </c>
      <c r="H19" s="274">
        <v>315.50599999999997</v>
      </c>
      <c r="I19" s="588">
        <v>11.755000000000001</v>
      </c>
      <c r="J19" s="274">
        <v>13.974</v>
      </c>
      <c r="K19" s="588">
        <v>0</v>
      </c>
      <c r="L19" s="274">
        <v>0</v>
      </c>
      <c r="M19" s="588">
        <v>0.53</v>
      </c>
      <c r="N19" s="274">
        <v>0.51</v>
      </c>
      <c r="O19" s="588">
        <v>0</v>
      </c>
      <c r="P19" s="274">
        <v>0</v>
      </c>
      <c r="Q19" s="588">
        <v>340.75299999999999</v>
      </c>
      <c r="R19" s="274">
        <v>424.9</v>
      </c>
      <c r="S19" s="88"/>
      <c r="T19" s="88"/>
      <c r="U19" s="88"/>
      <c r="V19" s="88"/>
      <c r="W19" s="88"/>
      <c r="X19" s="88"/>
      <c r="Y19" s="88"/>
      <c r="Z19" s="88"/>
      <c r="AA19" s="88"/>
      <c r="AB19" s="88"/>
      <c r="AC19" s="88"/>
      <c r="AD19" s="88"/>
      <c r="AE19" s="88"/>
      <c r="AF19" s="88"/>
      <c r="AG19" s="88"/>
      <c r="AH19" s="88"/>
      <c r="AI19" s="88"/>
    </row>
    <row r="20" spans="1:35">
      <c r="A20" s="162"/>
      <c r="B20" s="163" t="s">
        <v>358</v>
      </c>
      <c r="C20" s="588">
        <v>93.724000000000004</v>
      </c>
      <c r="D20" s="274">
        <v>92.915000000000006</v>
      </c>
      <c r="E20" s="588">
        <v>3.0000000000000001E-3</v>
      </c>
      <c r="F20" s="274">
        <v>3.0000000000000001E-3</v>
      </c>
      <c r="G20" s="588">
        <v>0</v>
      </c>
      <c r="H20" s="274">
        <v>0</v>
      </c>
      <c r="I20" s="588">
        <v>0</v>
      </c>
      <c r="J20" s="274">
        <v>0</v>
      </c>
      <c r="K20" s="588">
        <v>0</v>
      </c>
      <c r="L20" s="274">
        <v>0</v>
      </c>
      <c r="M20" s="588">
        <v>0</v>
      </c>
      <c r="N20" s="274">
        <v>0</v>
      </c>
      <c r="O20" s="588">
        <v>-93.724000000000004</v>
      </c>
      <c r="P20" s="274">
        <v>-92.915000000000006</v>
      </c>
      <c r="Q20" s="588">
        <v>3.0000000000000001E-3</v>
      </c>
      <c r="R20" s="274">
        <v>3.0000000000000001E-3</v>
      </c>
      <c r="S20" s="88"/>
      <c r="T20" s="88"/>
      <c r="U20" s="88"/>
      <c r="V20" s="88"/>
      <c r="W20" s="88"/>
      <c r="X20" s="88"/>
      <c r="Y20" s="88"/>
      <c r="Z20" s="88"/>
      <c r="AA20" s="88"/>
      <c r="AB20" s="88"/>
      <c r="AC20" s="88"/>
      <c r="AD20" s="88"/>
      <c r="AE20" s="88"/>
      <c r="AF20" s="88"/>
      <c r="AG20" s="88"/>
      <c r="AH20" s="88"/>
      <c r="AI20" s="88"/>
    </row>
    <row r="21" spans="1:35">
      <c r="A21" s="162"/>
      <c r="B21" s="163" t="s">
        <v>359</v>
      </c>
      <c r="C21" s="588">
        <v>17439.91</v>
      </c>
      <c r="D21" s="274">
        <v>17715.352999999999</v>
      </c>
      <c r="E21" s="588">
        <v>586.279</v>
      </c>
      <c r="F21" s="274">
        <v>340.52600000000001</v>
      </c>
      <c r="G21" s="588">
        <v>0.9</v>
      </c>
      <c r="H21" s="274">
        <v>0.71799999999999997</v>
      </c>
      <c r="I21" s="588">
        <v>13.377000000000001</v>
      </c>
      <c r="J21" s="274">
        <v>15.37</v>
      </c>
      <c r="K21" s="588">
        <v>0</v>
      </c>
      <c r="L21" s="274">
        <v>0</v>
      </c>
      <c r="M21" s="588">
        <v>356.22399999999999</v>
      </c>
      <c r="N21" s="274">
        <v>356.22399999999999</v>
      </c>
      <c r="O21" s="588">
        <v>-18379.294000000002</v>
      </c>
      <c r="P21" s="274">
        <v>-18411.616000000002</v>
      </c>
      <c r="Q21" s="588">
        <v>17.396000000000001</v>
      </c>
      <c r="R21" s="274">
        <v>16.574999999999999</v>
      </c>
      <c r="S21" s="88"/>
      <c r="T21" s="88"/>
      <c r="U21" s="88"/>
      <c r="V21" s="88"/>
      <c r="W21" s="88"/>
      <c r="X21" s="88"/>
      <c r="Y21" s="88"/>
      <c r="Z21" s="88"/>
      <c r="AA21" s="88"/>
      <c r="AB21" s="88"/>
      <c r="AC21" s="88"/>
      <c r="AD21" s="88"/>
      <c r="AE21" s="88"/>
      <c r="AF21" s="88"/>
      <c r="AG21" s="88"/>
      <c r="AH21" s="88"/>
      <c r="AI21" s="88"/>
    </row>
    <row r="22" spans="1:35">
      <c r="A22" s="162"/>
      <c r="B22" s="163" t="s">
        <v>360</v>
      </c>
      <c r="C22" s="588">
        <v>0</v>
      </c>
      <c r="D22" s="274">
        <v>0</v>
      </c>
      <c r="E22" s="588">
        <v>122.961</v>
      </c>
      <c r="F22" s="274">
        <v>76.064999999999998</v>
      </c>
      <c r="G22" s="588">
        <v>2908.2469999999998</v>
      </c>
      <c r="H22" s="274">
        <v>3401.4580000000001</v>
      </c>
      <c r="I22" s="588">
        <v>157.53899999999999</v>
      </c>
      <c r="J22" s="274">
        <v>203.48500000000001</v>
      </c>
      <c r="K22" s="588">
        <v>1.7969999999999999</v>
      </c>
      <c r="L22" s="274">
        <v>1.8049999999999999</v>
      </c>
      <c r="M22" s="588">
        <v>172.952</v>
      </c>
      <c r="N22" s="274">
        <v>186.01400000000001</v>
      </c>
      <c r="O22" s="588">
        <v>0</v>
      </c>
      <c r="P22" s="274">
        <v>0</v>
      </c>
      <c r="Q22" s="588">
        <v>3363.4960000000001</v>
      </c>
      <c r="R22" s="274">
        <v>3868.8270000000002</v>
      </c>
      <c r="S22" s="88"/>
      <c r="T22" s="88"/>
      <c r="U22" s="88"/>
      <c r="V22" s="88"/>
      <c r="W22" s="88"/>
      <c r="X22" s="88"/>
      <c r="Y22" s="88"/>
      <c r="Z22" s="88"/>
      <c r="AA22" s="88"/>
      <c r="AB22" s="88"/>
      <c r="AC22" s="88"/>
      <c r="AD22" s="88"/>
      <c r="AE22" s="88"/>
      <c r="AF22" s="88"/>
      <c r="AG22" s="88"/>
      <c r="AH22" s="88"/>
      <c r="AI22" s="88"/>
    </row>
    <row r="23" spans="1:35">
      <c r="A23" s="162"/>
      <c r="B23" s="163" t="s">
        <v>361</v>
      </c>
      <c r="C23" s="588">
        <v>0</v>
      </c>
      <c r="D23" s="274">
        <v>0</v>
      </c>
      <c r="E23" s="588">
        <v>0</v>
      </c>
      <c r="F23" s="274">
        <v>0</v>
      </c>
      <c r="G23" s="588">
        <v>471.30099999999999</v>
      </c>
      <c r="H23" s="274">
        <v>528.37</v>
      </c>
      <c r="I23" s="588">
        <v>27.056999999999999</v>
      </c>
      <c r="J23" s="274">
        <v>27.058</v>
      </c>
      <c r="K23" s="588">
        <v>0</v>
      </c>
      <c r="L23" s="274">
        <v>0</v>
      </c>
      <c r="M23" s="588">
        <v>1.1579999999999999</v>
      </c>
      <c r="N23" s="274">
        <v>1.1579999999999999</v>
      </c>
      <c r="O23" s="588">
        <v>726.18899999999996</v>
      </c>
      <c r="P23" s="274">
        <v>811.33199999999999</v>
      </c>
      <c r="Q23" s="588">
        <v>1225.7049999999999</v>
      </c>
      <c r="R23" s="274">
        <v>1367.9179999999999</v>
      </c>
      <c r="S23" s="88"/>
      <c r="T23" s="88"/>
      <c r="U23" s="88"/>
      <c r="V23" s="88"/>
      <c r="W23" s="88"/>
      <c r="X23" s="88"/>
      <c r="Y23" s="88"/>
      <c r="Z23" s="88"/>
      <c r="AA23" s="88"/>
      <c r="AB23" s="88"/>
      <c r="AC23" s="88"/>
      <c r="AD23" s="88"/>
      <c r="AE23" s="88"/>
      <c r="AF23" s="88"/>
      <c r="AG23" s="88"/>
      <c r="AH23" s="88"/>
      <c r="AI23" s="88"/>
    </row>
    <row r="24" spans="1:35">
      <c r="A24" s="162"/>
      <c r="B24" s="163" t="s">
        <v>362</v>
      </c>
      <c r="C24" s="588">
        <v>0.53100000000000003</v>
      </c>
      <c r="D24" s="274">
        <v>0</v>
      </c>
      <c r="E24" s="588">
        <v>2471.3110000000001</v>
      </c>
      <c r="F24" s="274">
        <v>1460.548</v>
      </c>
      <c r="G24" s="588">
        <v>5401.308</v>
      </c>
      <c r="H24" s="274">
        <v>5766.6350000000002</v>
      </c>
      <c r="I24" s="588">
        <v>4607.6670000000004</v>
      </c>
      <c r="J24" s="274">
        <v>4749.6909999999998</v>
      </c>
      <c r="K24" s="588">
        <v>0.315</v>
      </c>
      <c r="L24" s="274">
        <v>0.316</v>
      </c>
      <c r="M24" s="588">
        <v>810.70399999999995</v>
      </c>
      <c r="N24" s="274">
        <v>833.97900000000004</v>
      </c>
      <c r="O24" s="588">
        <v>0</v>
      </c>
      <c r="P24" s="274">
        <v>0</v>
      </c>
      <c r="Q24" s="588">
        <v>13291.835999999999</v>
      </c>
      <c r="R24" s="274">
        <v>12811.169</v>
      </c>
      <c r="S24" s="88"/>
      <c r="T24" s="88"/>
      <c r="U24" s="88"/>
      <c r="V24" s="88"/>
      <c r="W24" s="88"/>
      <c r="X24" s="88"/>
      <c r="Y24" s="88"/>
      <c r="Z24" s="88"/>
      <c r="AA24" s="88"/>
      <c r="AB24" s="88"/>
      <c r="AC24" s="88"/>
      <c r="AD24" s="88"/>
      <c r="AE24" s="88"/>
      <c r="AF24" s="88"/>
      <c r="AG24" s="88"/>
      <c r="AH24" s="88"/>
      <c r="AI24" s="88"/>
    </row>
    <row r="25" spans="1:35">
      <c r="A25" s="162"/>
      <c r="B25" s="163" t="s">
        <v>363</v>
      </c>
      <c r="C25" s="588">
        <v>0</v>
      </c>
      <c r="D25" s="274">
        <v>0</v>
      </c>
      <c r="E25" s="588">
        <v>0</v>
      </c>
      <c r="F25" s="274">
        <v>0</v>
      </c>
      <c r="G25" s="588">
        <v>6.9189999999999996</v>
      </c>
      <c r="H25" s="274">
        <v>7.6210000000000004</v>
      </c>
      <c r="I25" s="588">
        <v>0</v>
      </c>
      <c r="J25" s="274">
        <v>0</v>
      </c>
      <c r="K25" s="588">
        <v>0</v>
      </c>
      <c r="L25" s="274">
        <v>0</v>
      </c>
      <c r="M25" s="588">
        <v>0</v>
      </c>
      <c r="N25" s="274">
        <v>0</v>
      </c>
      <c r="O25" s="588">
        <v>0</v>
      </c>
      <c r="P25" s="274">
        <v>0</v>
      </c>
      <c r="Q25" s="588">
        <v>6.9189999999999996</v>
      </c>
      <c r="R25" s="274">
        <v>7.6210000000000004</v>
      </c>
      <c r="S25" s="88"/>
      <c r="T25" s="88"/>
      <c r="U25" s="88"/>
      <c r="V25" s="88"/>
      <c r="W25" s="88"/>
      <c r="X25" s="88"/>
      <c r="Y25" s="88"/>
      <c r="Z25" s="88"/>
      <c r="AA25" s="88"/>
      <c r="AB25" s="88"/>
      <c r="AC25" s="88"/>
      <c r="AD25" s="88"/>
      <c r="AE25" s="88"/>
      <c r="AF25" s="88"/>
      <c r="AG25" s="88"/>
      <c r="AH25" s="88"/>
      <c r="AI25" s="88"/>
    </row>
    <row r="26" spans="1:35">
      <c r="A26" s="162"/>
      <c r="B26" s="163" t="s">
        <v>364</v>
      </c>
      <c r="C26" s="588">
        <v>0</v>
      </c>
      <c r="D26" s="274">
        <v>0</v>
      </c>
      <c r="E26" s="588">
        <v>1.0780000000000001</v>
      </c>
      <c r="F26" s="274">
        <v>0.53400000000000003</v>
      </c>
      <c r="G26" s="588">
        <v>122.19499999999999</v>
      </c>
      <c r="H26" s="274">
        <v>116.26</v>
      </c>
      <c r="I26" s="588">
        <v>59.320999999999998</v>
      </c>
      <c r="J26" s="274">
        <v>57.591000000000001</v>
      </c>
      <c r="K26" s="588">
        <v>0</v>
      </c>
      <c r="L26" s="274">
        <v>0</v>
      </c>
      <c r="M26" s="588">
        <v>11.285</v>
      </c>
      <c r="N26" s="274">
        <v>11.287000000000001</v>
      </c>
      <c r="O26" s="588">
        <v>0</v>
      </c>
      <c r="P26" s="274">
        <v>0</v>
      </c>
      <c r="Q26" s="588">
        <v>193.87899999999999</v>
      </c>
      <c r="R26" s="274">
        <v>185.672</v>
      </c>
      <c r="S26" s="88"/>
      <c r="T26" s="88"/>
      <c r="U26" s="88"/>
      <c r="V26" s="88"/>
      <c r="W26" s="88"/>
      <c r="X26" s="88"/>
      <c r="Y26" s="88"/>
      <c r="Z26" s="88"/>
      <c r="AA26" s="88"/>
      <c r="AB26" s="88"/>
      <c r="AC26" s="88"/>
      <c r="AD26" s="88"/>
      <c r="AE26" s="88"/>
      <c r="AF26" s="88"/>
      <c r="AG26" s="88"/>
      <c r="AH26" s="88"/>
      <c r="AI26" s="88"/>
    </row>
    <row r="27" spans="1:35">
      <c r="A27" s="162"/>
      <c r="B27" s="163" t="s">
        <v>365</v>
      </c>
      <c r="C27" s="588">
        <v>33.514000000000003</v>
      </c>
      <c r="D27" s="274">
        <v>37.402000000000001</v>
      </c>
      <c r="E27" s="588">
        <v>0.32300000000000001</v>
      </c>
      <c r="F27" s="274">
        <v>9.2360000000000007</v>
      </c>
      <c r="G27" s="588">
        <v>625.81899999999996</v>
      </c>
      <c r="H27" s="274">
        <v>852.65899999999999</v>
      </c>
      <c r="I27" s="588">
        <v>1.4430000000000001</v>
      </c>
      <c r="J27" s="274">
        <v>1.5149999999999999</v>
      </c>
      <c r="K27" s="588">
        <v>0</v>
      </c>
      <c r="L27" s="274">
        <v>0</v>
      </c>
      <c r="M27" s="588">
        <v>3.15</v>
      </c>
      <c r="N27" s="274">
        <v>3.2149999999999999</v>
      </c>
      <c r="O27" s="588">
        <v>0</v>
      </c>
      <c r="P27" s="274">
        <v>0</v>
      </c>
      <c r="Q27" s="588">
        <v>664.24900000000002</v>
      </c>
      <c r="R27" s="274">
        <v>904.02700000000004</v>
      </c>
      <c r="S27" s="88"/>
      <c r="T27" s="88"/>
      <c r="U27" s="88"/>
      <c r="V27" s="88"/>
      <c r="W27" s="88"/>
      <c r="X27" s="88"/>
      <c r="Y27" s="88"/>
      <c r="Z27" s="88"/>
      <c r="AA27" s="88"/>
      <c r="AB27" s="88"/>
      <c r="AC27" s="88"/>
      <c r="AD27" s="88"/>
      <c r="AE27" s="88"/>
      <c r="AF27" s="88"/>
      <c r="AG27" s="88"/>
      <c r="AH27" s="88"/>
      <c r="AI27" s="88"/>
    </row>
    <row r="28" spans="1:35">
      <c r="A28" s="88"/>
      <c r="B28" s="88"/>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row>
    <row r="29" spans="1:35">
      <c r="A29" s="160" t="s">
        <v>366</v>
      </c>
      <c r="B29" s="161"/>
      <c r="C29" s="587">
        <v>19280.538</v>
      </c>
      <c r="D29" s="275">
        <v>18260.061000000002</v>
      </c>
      <c r="E29" s="587">
        <v>3758.5450000000001</v>
      </c>
      <c r="F29" s="275">
        <v>2178.0729999999999</v>
      </c>
      <c r="G29" s="587">
        <v>20517.831999999999</v>
      </c>
      <c r="H29" s="275">
        <v>22319.458999999999</v>
      </c>
      <c r="I29" s="587">
        <v>5878.8819999999996</v>
      </c>
      <c r="J29" s="275">
        <v>6391.0510000000004</v>
      </c>
      <c r="K29" s="587">
        <v>893.76400000000001</v>
      </c>
      <c r="L29" s="275">
        <v>3959.3130000000001</v>
      </c>
      <c r="M29" s="587">
        <v>1628.963</v>
      </c>
      <c r="N29" s="275">
        <v>1648.317</v>
      </c>
      <c r="O29" s="587">
        <v>-18087.837</v>
      </c>
      <c r="P29" s="275">
        <v>-17901.594000000001</v>
      </c>
      <c r="Q29" s="587">
        <v>33870.686999999998</v>
      </c>
      <c r="R29" s="275">
        <v>36854.68</v>
      </c>
      <c r="S29" s="146"/>
      <c r="T29" s="146"/>
      <c r="U29" s="146"/>
      <c r="V29" s="146"/>
      <c r="W29" s="146"/>
      <c r="X29" s="146"/>
      <c r="Y29" s="146"/>
      <c r="Z29" s="146"/>
      <c r="AA29" s="146"/>
      <c r="AB29" s="146"/>
      <c r="AC29" s="146"/>
      <c r="AD29" s="146"/>
      <c r="AE29" s="146"/>
      <c r="AF29" s="146"/>
      <c r="AG29" s="146"/>
      <c r="AH29" s="146"/>
      <c r="AI29" s="146"/>
    </row>
    <row r="30" spans="1:35">
      <c r="A30" s="171"/>
      <c r="B30" s="171"/>
      <c r="C30" s="171"/>
      <c r="D30" s="171"/>
      <c r="E30" s="171"/>
      <c r="F30" s="171"/>
      <c r="G30" s="171"/>
      <c r="H30" s="171"/>
      <c r="I30" s="171"/>
      <c r="J30" s="171"/>
      <c r="K30" s="171"/>
      <c r="L30" s="171"/>
      <c r="M30" s="171"/>
      <c r="N30" s="171"/>
      <c r="O30" s="171"/>
      <c r="P30" s="171"/>
      <c r="Q30" s="171"/>
      <c r="R30" s="171"/>
      <c r="S30" s="88"/>
      <c r="T30" s="88"/>
      <c r="U30" s="88"/>
      <c r="V30" s="88"/>
      <c r="W30" s="88"/>
      <c r="X30" s="88"/>
      <c r="Y30" s="88"/>
      <c r="Z30" s="88"/>
      <c r="AA30" s="88"/>
      <c r="AB30" s="88"/>
      <c r="AC30" s="88"/>
      <c r="AD30" s="88"/>
      <c r="AE30" s="88"/>
      <c r="AF30" s="88"/>
      <c r="AG30" s="88"/>
      <c r="AH30" s="88"/>
      <c r="AI30" s="88"/>
    </row>
    <row r="31" spans="1:35">
      <c r="A31" s="171"/>
      <c r="B31" s="171"/>
      <c r="C31" s="171"/>
      <c r="D31" s="172"/>
      <c r="E31" s="171"/>
      <c r="F31" s="171"/>
      <c r="G31" s="171"/>
      <c r="H31" s="171"/>
      <c r="I31" s="171"/>
      <c r="J31" s="171"/>
      <c r="K31" s="171"/>
      <c r="L31" s="171"/>
      <c r="M31" s="171"/>
      <c r="N31" s="171"/>
      <c r="O31" s="171"/>
      <c r="P31" s="171"/>
      <c r="Q31" s="171"/>
      <c r="R31" s="171"/>
      <c r="S31" s="88"/>
      <c r="T31" s="88"/>
      <c r="U31" s="88"/>
      <c r="V31" s="88"/>
      <c r="W31" s="88"/>
      <c r="X31" s="88"/>
      <c r="Y31" s="88"/>
      <c r="Z31" s="88"/>
      <c r="AA31" s="88"/>
      <c r="AB31" s="88"/>
      <c r="AC31" s="88"/>
      <c r="AD31" s="88"/>
      <c r="AE31" s="88"/>
      <c r="AF31" s="88"/>
      <c r="AG31" s="88"/>
      <c r="AH31" s="88"/>
      <c r="AI31" s="88"/>
    </row>
    <row r="32" spans="1:35">
      <c r="A32" s="171"/>
      <c r="B32" s="171"/>
      <c r="C32" s="171"/>
      <c r="D32" s="172"/>
      <c r="E32" s="171"/>
      <c r="F32" s="171"/>
      <c r="G32" s="171"/>
      <c r="H32" s="171"/>
      <c r="I32" s="171"/>
      <c r="J32" s="171"/>
      <c r="K32" s="171"/>
      <c r="L32" s="171"/>
      <c r="M32" s="171"/>
      <c r="N32" s="171"/>
      <c r="O32" s="171"/>
      <c r="P32" s="171"/>
      <c r="Q32" s="171"/>
      <c r="R32" s="171"/>
      <c r="S32" s="88"/>
      <c r="T32" s="88"/>
      <c r="U32" s="88"/>
      <c r="V32" s="88"/>
      <c r="W32" s="88"/>
      <c r="X32" s="88"/>
      <c r="Y32" s="88"/>
      <c r="Z32" s="88"/>
      <c r="AA32" s="88"/>
      <c r="AB32" s="88"/>
      <c r="AC32" s="88"/>
      <c r="AD32" s="88"/>
      <c r="AE32" s="88"/>
      <c r="AF32" s="88"/>
      <c r="AG32" s="88"/>
      <c r="AH32" s="88"/>
      <c r="AI32" s="88"/>
    </row>
    <row r="33" spans="1:35">
      <c r="A33" s="171"/>
      <c r="B33" s="171"/>
      <c r="C33" s="171"/>
      <c r="D33" s="172"/>
      <c r="E33" s="171"/>
      <c r="F33" s="171"/>
      <c r="G33" s="171"/>
      <c r="H33" s="171"/>
      <c r="I33" s="171"/>
      <c r="J33" s="171"/>
      <c r="K33" s="171"/>
      <c r="L33" s="171"/>
      <c r="M33" s="171"/>
      <c r="N33" s="171"/>
      <c r="O33" s="171"/>
      <c r="P33" s="171"/>
      <c r="Q33" s="171"/>
      <c r="R33" s="171"/>
      <c r="S33" s="88"/>
      <c r="T33" s="88"/>
      <c r="U33" s="88"/>
      <c r="V33" s="88"/>
      <c r="W33" s="88"/>
      <c r="X33" s="88"/>
      <c r="Y33" s="88"/>
      <c r="Z33" s="88"/>
      <c r="AA33" s="88"/>
      <c r="AB33" s="88"/>
      <c r="AC33" s="88"/>
      <c r="AD33" s="88"/>
      <c r="AE33" s="88"/>
      <c r="AF33" s="88"/>
      <c r="AG33" s="88"/>
      <c r="AH33" s="88"/>
      <c r="AI33" s="88"/>
    </row>
    <row r="34" spans="1:35">
      <c r="A34" s="924" t="s">
        <v>0</v>
      </c>
      <c r="B34" s="925"/>
      <c r="C34" s="922" t="s">
        <v>342</v>
      </c>
      <c r="D34" s="923"/>
      <c r="E34" s="922" t="s">
        <v>5</v>
      </c>
      <c r="F34" s="923"/>
      <c r="G34" s="922" t="s">
        <v>6</v>
      </c>
      <c r="H34" s="923"/>
      <c r="I34" s="922" t="s">
        <v>7</v>
      </c>
      <c r="J34" s="923"/>
      <c r="K34" s="922" t="s">
        <v>14</v>
      </c>
      <c r="L34" s="923"/>
      <c r="M34" s="922" t="s">
        <v>45</v>
      </c>
      <c r="N34" s="923"/>
      <c r="O34" s="922" t="s">
        <v>343</v>
      </c>
      <c r="P34" s="923"/>
      <c r="Q34" s="922" t="s">
        <v>48</v>
      </c>
      <c r="R34" s="923"/>
      <c r="S34" s="88"/>
      <c r="T34" s="88"/>
      <c r="U34" s="88"/>
      <c r="V34" s="88"/>
      <c r="W34" s="88"/>
      <c r="X34" s="88"/>
      <c r="Y34" s="88"/>
      <c r="Z34" s="88"/>
      <c r="AA34" s="88"/>
      <c r="AB34" s="88"/>
      <c r="AC34" s="88"/>
      <c r="AD34" s="88"/>
      <c r="AE34" s="88"/>
      <c r="AF34" s="88"/>
      <c r="AG34" s="88"/>
      <c r="AH34" s="88"/>
      <c r="AI34" s="88"/>
    </row>
    <row r="35" spans="1:35">
      <c r="A35" s="930" t="s">
        <v>367</v>
      </c>
      <c r="B35" s="931"/>
      <c r="C35" s="589" t="s">
        <v>511</v>
      </c>
      <c r="D35" s="591" t="s">
        <v>513</v>
      </c>
      <c r="E35" s="589" t="s">
        <v>511</v>
      </c>
      <c r="F35" s="591" t="s">
        <v>513</v>
      </c>
      <c r="G35" s="589" t="s">
        <v>511</v>
      </c>
      <c r="H35" s="591" t="s">
        <v>513</v>
      </c>
      <c r="I35" s="589" t="s">
        <v>511</v>
      </c>
      <c r="J35" s="591" t="s">
        <v>513</v>
      </c>
      <c r="K35" s="589" t="s">
        <v>511</v>
      </c>
      <c r="L35" s="591" t="s">
        <v>513</v>
      </c>
      <c r="M35" s="589" t="s">
        <v>511</v>
      </c>
      <c r="N35" s="591" t="s">
        <v>513</v>
      </c>
      <c r="O35" s="589" t="s">
        <v>511</v>
      </c>
      <c r="P35" s="591" t="s">
        <v>513</v>
      </c>
      <c r="Q35" s="589" t="s">
        <v>511</v>
      </c>
      <c r="R35" s="591" t="s">
        <v>513</v>
      </c>
      <c r="S35" s="88"/>
      <c r="T35" s="88"/>
      <c r="U35" s="88"/>
      <c r="V35" s="88"/>
      <c r="W35" s="88"/>
      <c r="X35" s="88"/>
      <c r="Y35" s="88"/>
      <c r="Z35" s="88"/>
      <c r="AA35" s="88"/>
      <c r="AB35" s="88"/>
      <c r="AC35" s="88"/>
      <c r="AD35" s="88"/>
      <c r="AE35" s="88"/>
      <c r="AF35" s="88"/>
      <c r="AG35" s="88"/>
      <c r="AH35" s="88"/>
      <c r="AI35" s="88"/>
    </row>
    <row r="36" spans="1:35">
      <c r="A36" s="932"/>
      <c r="B36" s="933"/>
      <c r="C36" s="590" t="s">
        <v>226</v>
      </c>
      <c r="D36" s="271" t="s">
        <v>226</v>
      </c>
      <c r="E36" s="590" t="s">
        <v>226</v>
      </c>
      <c r="F36" s="271" t="s">
        <v>226</v>
      </c>
      <c r="G36" s="590" t="s">
        <v>226</v>
      </c>
      <c r="H36" s="271" t="s">
        <v>226</v>
      </c>
      <c r="I36" s="590" t="s">
        <v>226</v>
      </c>
      <c r="J36" s="271" t="s">
        <v>226</v>
      </c>
      <c r="K36" s="590" t="s">
        <v>226</v>
      </c>
      <c r="L36" s="271" t="s">
        <v>226</v>
      </c>
      <c r="M36" s="590" t="s">
        <v>226</v>
      </c>
      <c r="N36" s="271" t="s">
        <v>226</v>
      </c>
      <c r="O36" s="590" t="s">
        <v>226</v>
      </c>
      <c r="P36" s="271" t="s">
        <v>226</v>
      </c>
      <c r="Q36" s="590" t="s">
        <v>226</v>
      </c>
      <c r="R36" s="271" t="s">
        <v>226</v>
      </c>
      <c r="S36" s="88"/>
      <c r="T36" s="88"/>
      <c r="U36" s="88"/>
      <c r="V36" s="88"/>
      <c r="W36" s="88"/>
      <c r="X36" s="88"/>
      <c r="Y36" s="88"/>
      <c r="Z36" s="88"/>
      <c r="AA36" s="88"/>
      <c r="AB36" s="88"/>
      <c r="AC36" s="88"/>
      <c r="AD36" s="88"/>
      <c r="AE36" s="88"/>
      <c r="AF36" s="88"/>
      <c r="AG36" s="88"/>
      <c r="AH36" s="88"/>
      <c r="AI36" s="88"/>
    </row>
    <row r="37" spans="1:35">
      <c r="A37" s="160" t="s">
        <v>368</v>
      </c>
      <c r="B37" s="161"/>
      <c r="C37" s="587">
        <v>27.542000000000002</v>
      </c>
      <c r="D37" s="275">
        <v>796.053</v>
      </c>
      <c r="E37" s="587">
        <v>810.66899999999998</v>
      </c>
      <c r="F37" s="275">
        <v>302.88400000000001</v>
      </c>
      <c r="G37" s="587">
        <v>4481.5029999999997</v>
      </c>
      <c r="H37" s="275">
        <v>4848.4110000000001</v>
      </c>
      <c r="I37" s="587">
        <v>1322.3420000000001</v>
      </c>
      <c r="J37" s="275">
        <v>1562.3869999999999</v>
      </c>
      <c r="K37" s="587">
        <v>759.71799999999996</v>
      </c>
      <c r="L37" s="275">
        <v>1943.2860000000001</v>
      </c>
      <c r="M37" s="587">
        <v>146.90100000000001</v>
      </c>
      <c r="N37" s="275">
        <v>135.63800000000001</v>
      </c>
      <c r="O37" s="587">
        <v>-341.00099999999998</v>
      </c>
      <c r="P37" s="275">
        <v>138.761</v>
      </c>
      <c r="Q37" s="587">
        <v>7207.674</v>
      </c>
      <c r="R37" s="275">
        <v>9727.42</v>
      </c>
      <c r="S37" s="146"/>
      <c r="T37" s="146"/>
      <c r="U37" s="146"/>
      <c r="V37" s="146"/>
      <c r="W37" s="146"/>
      <c r="X37" s="146"/>
      <c r="Y37" s="146"/>
      <c r="Z37" s="146"/>
      <c r="AA37" s="146"/>
      <c r="AB37" s="146"/>
      <c r="AC37" s="146"/>
      <c r="AD37" s="146"/>
      <c r="AE37" s="146"/>
      <c r="AF37" s="146"/>
      <c r="AG37" s="146"/>
      <c r="AH37" s="146"/>
      <c r="AI37" s="146"/>
    </row>
    <row r="38" spans="1:35">
      <c r="A38" s="162"/>
      <c r="B38" s="163" t="s">
        <v>369</v>
      </c>
      <c r="C38" s="588">
        <v>10.353</v>
      </c>
      <c r="D38" s="274">
        <v>4.4160000000000004</v>
      </c>
      <c r="E38" s="588">
        <v>0</v>
      </c>
      <c r="F38" s="274">
        <v>0</v>
      </c>
      <c r="G38" s="588">
        <v>663.25800000000004</v>
      </c>
      <c r="H38" s="274">
        <v>1146.306</v>
      </c>
      <c r="I38" s="588">
        <v>373.06599999999997</v>
      </c>
      <c r="J38" s="274">
        <v>555.65099999999995</v>
      </c>
      <c r="K38" s="588">
        <v>0</v>
      </c>
      <c r="L38" s="274">
        <v>0</v>
      </c>
      <c r="M38" s="588">
        <v>0</v>
      </c>
      <c r="N38" s="274">
        <v>0</v>
      </c>
      <c r="O38" s="588">
        <v>0</v>
      </c>
      <c r="P38" s="274">
        <v>0</v>
      </c>
      <c r="Q38" s="588">
        <v>1046.6769999999999</v>
      </c>
      <c r="R38" s="274">
        <v>1706.373</v>
      </c>
      <c r="S38" s="88"/>
      <c r="T38" s="88"/>
      <c r="U38" s="88"/>
      <c r="V38" s="88"/>
      <c r="W38" s="88"/>
      <c r="X38" s="88"/>
      <c r="Y38" s="88"/>
      <c r="Z38" s="88"/>
      <c r="AA38" s="88"/>
      <c r="AB38" s="88"/>
      <c r="AC38" s="88"/>
      <c r="AD38" s="88"/>
      <c r="AE38" s="88"/>
      <c r="AF38" s="88"/>
      <c r="AG38" s="88"/>
      <c r="AH38" s="88"/>
      <c r="AI38" s="88"/>
    </row>
    <row r="39" spans="1:35">
      <c r="A39" s="162"/>
      <c r="B39" s="163" t="s">
        <v>370</v>
      </c>
      <c r="C39" s="588">
        <v>0</v>
      </c>
      <c r="D39" s="274">
        <v>0</v>
      </c>
      <c r="E39" s="588">
        <v>0</v>
      </c>
      <c r="F39" s="274">
        <v>3.0000000000000001E-3</v>
      </c>
      <c r="G39" s="588">
        <v>24.881</v>
      </c>
      <c r="H39" s="274">
        <v>18.864000000000001</v>
      </c>
      <c r="I39" s="588">
        <v>6.3120000000000003</v>
      </c>
      <c r="J39" s="274">
        <v>5.6159999999999997</v>
      </c>
      <c r="K39" s="588">
        <v>0</v>
      </c>
      <c r="L39" s="274">
        <v>0</v>
      </c>
      <c r="M39" s="588">
        <v>1.601</v>
      </c>
      <c r="N39" s="274">
        <v>1.66</v>
      </c>
      <c r="O39" s="588">
        <v>0</v>
      </c>
      <c r="P39" s="274">
        <v>0</v>
      </c>
      <c r="Q39" s="588">
        <v>32.793999999999997</v>
      </c>
      <c r="R39" s="274">
        <v>26.143000000000001</v>
      </c>
      <c r="S39" s="88"/>
      <c r="T39" s="88"/>
      <c r="U39" s="88"/>
      <c r="V39" s="88"/>
      <c r="W39" s="88"/>
      <c r="X39" s="88"/>
      <c r="Y39" s="88"/>
      <c r="Z39" s="88"/>
      <c r="AA39" s="88"/>
      <c r="AB39" s="88"/>
      <c r="AC39" s="88"/>
      <c r="AD39" s="88"/>
      <c r="AE39" s="88"/>
      <c r="AF39" s="88"/>
      <c r="AG39" s="88"/>
      <c r="AH39" s="88"/>
      <c r="AI39" s="88"/>
    </row>
    <row r="40" spans="1:35">
      <c r="A40" s="162"/>
      <c r="B40" s="163" t="s">
        <v>371</v>
      </c>
      <c r="C40" s="588">
        <v>7.4509999999999996</v>
      </c>
      <c r="D40" s="274">
        <v>29.169</v>
      </c>
      <c r="E40" s="588">
        <v>636.39099999999996</v>
      </c>
      <c r="F40" s="274">
        <v>233.12700000000001</v>
      </c>
      <c r="G40" s="588">
        <v>2487.3879999999999</v>
      </c>
      <c r="H40" s="274">
        <v>2524.0129999999999</v>
      </c>
      <c r="I40" s="588">
        <v>682.03</v>
      </c>
      <c r="J40" s="274">
        <v>791.22900000000004</v>
      </c>
      <c r="K40" s="588">
        <v>0.999</v>
      </c>
      <c r="L40" s="274">
        <v>0.49299999999999999</v>
      </c>
      <c r="M40" s="588">
        <v>86.67</v>
      </c>
      <c r="N40" s="274">
        <v>82.078000000000003</v>
      </c>
      <c r="O40" s="588">
        <v>-5.8000000000000003E-2</v>
      </c>
      <c r="P40" s="274">
        <v>25.536000000000001</v>
      </c>
      <c r="Q40" s="588">
        <v>3900.8710000000001</v>
      </c>
      <c r="R40" s="274">
        <v>3685.645</v>
      </c>
      <c r="S40" s="88"/>
      <c r="T40" s="88"/>
      <c r="U40" s="88"/>
      <c r="V40" s="88"/>
      <c r="W40" s="88"/>
      <c r="X40" s="88"/>
      <c r="Y40" s="88"/>
      <c r="Z40" s="88"/>
      <c r="AA40" s="88"/>
      <c r="AB40" s="88"/>
      <c r="AC40" s="88"/>
      <c r="AD40" s="88"/>
      <c r="AE40" s="88"/>
      <c r="AF40" s="88"/>
      <c r="AG40" s="88"/>
      <c r="AH40" s="88"/>
      <c r="AI40" s="88"/>
    </row>
    <row r="41" spans="1:35">
      <c r="A41" s="162"/>
      <c r="B41" s="163" t="s">
        <v>372</v>
      </c>
      <c r="C41" s="588">
        <v>8.4239999999999995</v>
      </c>
      <c r="D41" s="274">
        <v>759.452</v>
      </c>
      <c r="E41" s="588">
        <v>16.652000000000001</v>
      </c>
      <c r="F41" s="274">
        <v>18.95</v>
      </c>
      <c r="G41" s="588">
        <v>1088.751</v>
      </c>
      <c r="H41" s="274">
        <v>878.75</v>
      </c>
      <c r="I41" s="588">
        <v>190.56700000000001</v>
      </c>
      <c r="J41" s="274">
        <v>30.3</v>
      </c>
      <c r="K41" s="588">
        <v>3.1E-2</v>
      </c>
      <c r="L41" s="274">
        <v>1.4999999999999999E-2</v>
      </c>
      <c r="M41" s="588">
        <v>39.789000000000001</v>
      </c>
      <c r="N41" s="274">
        <v>38.838000000000001</v>
      </c>
      <c r="O41" s="588">
        <v>-340.87099999999998</v>
      </c>
      <c r="P41" s="274">
        <v>113.479</v>
      </c>
      <c r="Q41" s="588">
        <v>1003.343</v>
      </c>
      <c r="R41" s="274">
        <v>1839.7840000000001</v>
      </c>
      <c r="S41" s="88"/>
      <c r="T41" s="88"/>
      <c r="U41" s="88"/>
      <c r="V41" s="88"/>
      <c r="W41" s="88"/>
      <c r="X41" s="88"/>
      <c r="Y41" s="88"/>
      <c r="Z41" s="88"/>
      <c r="AA41" s="88"/>
      <c r="AB41" s="88"/>
      <c r="AC41" s="88"/>
      <c r="AD41" s="88"/>
      <c r="AE41" s="88"/>
      <c r="AF41" s="88"/>
      <c r="AG41" s="88"/>
      <c r="AH41" s="88"/>
      <c r="AI41" s="88"/>
    </row>
    <row r="42" spans="1:35">
      <c r="A42" s="162"/>
      <c r="B42" s="163" t="s">
        <v>373</v>
      </c>
      <c r="C42" s="588">
        <v>0</v>
      </c>
      <c r="D42" s="274">
        <v>0</v>
      </c>
      <c r="E42" s="588">
        <v>57.591000000000001</v>
      </c>
      <c r="F42" s="274">
        <v>21.478999999999999</v>
      </c>
      <c r="G42" s="588">
        <v>89.658000000000001</v>
      </c>
      <c r="H42" s="274">
        <v>91.254000000000005</v>
      </c>
      <c r="I42" s="588">
        <v>41.353000000000002</v>
      </c>
      <c r="J42" s="274">
        <v>53.863999999999997</v>
      </c>
      <c r="K42" s="588">
        <v>0</v>
      </c>
      <c r="L42" s="274">
        <v>0</v>
      </c>
      <c r="M42" s="588">
        <v>0</v>
      </c>
      <c r="N42" s="274">
        <v>0</v>
      </c>
      <c r="O42" s="588">
        <v>0</v>
      </c>
      <c r="P42" s="274">
        <v>0</v>
      </c>
      <c r="Q42" s="588">
        <v>188.602</v>
      </c>
      <c r="R42" s="274">
        <v>166.59700000000001</v>
      </c>
      <c r="S42" s="88"/>
      <c r="T42" s="88"/>
      <c r="U42" s="88"/>
      <c r="V42" s="88"/>
      <c r="W42" s="88"/>
      <c r="X42" s="88"/>
      <c r="Y42" s="88"/>
      <c r="Z42" s="88"/>
      <c r="AA42" s="88"/>
      <c r="AB42" s="88"/>
      <c r="AC42" s="88"/>
      <c r="AD42" s="88"/>
      <c r="AE42" s="88"/>
      <c r="AF42" s="88"/>
      <c r="AG42" s="88"/>
      <c r="AH42" s="88"/>
      <c r="AI42" s="88"/>
    </row>
    <row r="43" spans="1:35">
      <c r="A43" s="162"/>
      <c r="B43" s="163" t="s">
        <v>374</v>
      </c>
      <c r="C43" s="588">
        <v>0</v>
      </c>
      <c r="D43" s="274">
        <v>0</v>
      </c>
      <c r="E43" s="588">
        <v>73.537000000000006</v>
      </c>
      <c r="F43" s="274">
        <v>16.986000000000001</v>
      </c>
      <c r="G43" s="588">
        <v>19.117999999999999</v>
      </c>
      <c r="H43" s="274">
        <v>21.442</v>
      </c>
      <c r="I43" s="588">
        <v>0.27700000000000002</v>
      </c>
      <c r="J43" s="274">
        <v>90.013000000000005</v>
      </c>
      <c r="K43" s="588">
        <v>646.88499999999999</v>
      </c>
      <c r="L43" s="274">
        <v>0</v>
      </c>
      <c r="M43" s="588">
        <v>18.004000000000001</v>
      </c>
      <c r="N43" s="274">
        <v>11.499000000000001</v>
      </c>
      <c r="O43" s="588">
        <v>0</v>
      </c>
      <c r="P43" s="274">
        <v>0</v>
      </c>
      <c r="Q43" s="588">
        <v>757.82100000000003</v>
      </c>
      <c r="R43" s="274">
        <v>139.94</v>
      </c>
      <c r="S43" s="88"/>
      <c r="T43" s="88"/>
      <c r="U43" s="88"/>
      <c r="V43" s="88"/>
      <c r="W43" s="88"/>
      <c r="X43" s="88"/>
      <c r="Y43" s="88"/>
      <c r="Z43" s="88"/>
      <c r="AA43" s="88"/>
      <c r="AB43" s="88"/>
      <c r="AC43" s="88"/>
      <c r="AD43" s="88"/>
      <c r="AE43" s="88"/>
      <c r="AF43" s="88"/>
      <c r="AG43" s="88"/>
      <c r="AH43" s="88"/>
      <c r="AI43" s="88"/>
    </row>
    <row r="44" spans="1:35">
      <c r="A44" s="162"/>
      <c r="B44" s="163" t="s">
        <v>375</v>
      </c>
      <c r="C44" s="588">
        <v>0</v>
      </c>
      <c r="D44" s="274">
        <v>0</v>
      </c>
      <c r="E44" s="588">
        <v>0</v>
      </c>
      <c r="F44" s="274">
        <v>0</v>
      </c>
      <c r="G44" s="588">
        <v>0</v>
      </c>
      <c r="H44" s="274">
        <v>0</v>
      </c>
      <c r="I44" s="588">
        <v>0</v>
      </c>
      <c r="J44" s="274">
        <v>0</v>
      </c>
      <c r="K44" s="588">
        <v>0</v>
      </c>
      <c r="L44" s="274">
        <v>0</v>
      </c>
      <c r="M44" s="588">
        <v>0</v>
      </c>
      <c r="N44" s="274">
        <v>0</v>
      </c>
      <c r="O44" s="588">
        <v>0</v>
      </c>
      <c r="P44" s="274">
        <v>0</v>
      </c>
      <c r="Q44" s="588">
        <v>0</v>
      </c>
      <c r="R44" s="274">
        <v>0</v>
      </c>
      <c r="S44" s="88"/>
      <c r="T44" s="88"/>
      <c r="U44" s="88"/>
      <c r="V44" s="88"/>
      <c r="W44" s="88"/>
      <c r="X44" s="88"/>
      <c r="Y44" s="88"/>
      <c r="Z44" s="88"/>
      <c r="AA44" s="88"/>
      <c r="AB44" s="88"/>
      <c r="AC44" s="88"/>
      <c r="AD44" s="88"/>
      <c r="AE44" s="88"/>
      <c r="AF44" s="88"/>
      <c r="AG44" s="88"/>
      <c r="AH44" s="88"/>
      <c r="AI44" s="88"/>
    </row>
    <row r="45" spans="1:35">
      <c r="A45" s="162"/>
      <c r="B45" s="163" t="s">
        <v>376</v>
      </c>
      <c r="C45" s="588">
        <v>1.3140000000000001</v>
      </c>
      <c r="D45" s="274">
        <v>3.016</v>
      </c>
      <c r="E45" s="588">
        <v>26.498000000000001</v>
      </c>
      <c r="F45" s="274">
        <v>11.993</v>
      </c>
      <c r="G45" s="588">
        <v>108.449</v>
      </c>
      <c r="H45" s="274">
        <v>167.78200000000001</v>
      </c>
      <c r="I45" s="588">
        <v>28.736999999999998</v>
      </c>
      <c r="J45" s="274">
        <v>35.713999999999999</v>
      </c>
      <c r="K45" s="588">
        <v>3.0000000000000001E-3</v>
      </c>
      <c r="L45" s="274">
        <v>0</v>
      </c>
      <c r="M45" s="588">
        <v>0.83699999999999997</v>
      </c>
      <c r="N45" s="274">
        <v>1.5629999999999999</v>
      </c>
      <c r="O45" s="588">
        <v>0</v>
      </c>
      <c r="P45" s="274">
        <v>0</v>
      </c>
      <c r="Q45" s="588">
        <v>165.83799999999999</v>
      </c>
      <c r="R45" s="274">
        <v>220.06800000000001</v>
      </c>
      <c r="S45" s="88"/>
      <c r="T45" s="88"/>
      <c r="U45" s="88"/>
      <c r="V45" s="88"/>
      <c r="W45" s="88"/>
      <c r="X45" s="88"/>
      <c r="Y45" s="88"/>
      <c r="Z45" s="88"/>
      <c r="AA45" s="88"/>
      <c r="AB45" s="88"/>
      <c r="AC45" s="88"/>
      <c r="AD45" s="88"/>
      <c r="AE45" s="88"/>
      <c r="AF45" s="88"/>
      <c r="AG45" s="88"/>
      <c r="AH45" s="88"/>
      <c r="AI45" s="88"/>
    </row>
    <row r="46" spans="1:35">
      <c r="A46" s="171"/>
      <c r="B46" s="171"/>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88"/>
      <c r="AA46" s="88"/>
      <c r="AB46" s="88"/>
      <c r="AC46" s="88"/>
      <c r="AD46" s="88"/>
      <c r="AE46" s="88"/>
      <c r="AF46" s="88"/>
      <c r="AG46" s="88"/>
      <c r="AH46" s="88"/>
      <c r="AI46" s="88"/>
    </row>
    <row r="47" spans="1:35">
      <c r="A47" s="162"/>
      <c r="B47" s="167" t="s">
        <v>377</v>
      </c>
      <c r="C47" s="588">
        <v>0</v>
      </c>
      <c r="D47" s="274">
        <v>0</v>
      </c>
      <c r="E47" s="588">
        <v>0</v>
      </c>
      <c r="F47" s="274">
        <v>0.34599999999999997</v>
      </c>
      <c r="G47" s="588">
        <v>0</v>
      </c>
      <c r="H47" s="274">
        <v>0</v>
      </c>
      <c r="I47" s="588">
        <v>0</v>
      </c>
      <c r="J47" s="274">
        <v>0</v>
      </c>
      <c r="K47" s="588">
        <v>111.8</v>
      </c>
      <c r="L47" s="274">
        <v>1942.778</v>
      </c>
      <c r="M47" s="588">
        <v>0</v>
      </c>
      <c r="N47" s="274">
        <v>0</v>
      </c>
      <c r="O47" s="588">
        <v>-7.1999999999999995E-2</v>
      </c>
      <c r="P47" s="274">
        <v>-0.254</v>
      </c>
      <c r="Q47" s="588">
        <v>111.72799999999999</v>
      </c>
      <c r="R47" s="274">
        <v>1942.87</v>
      </c>
      <c r="S47" s="88"/>
      <c r="T47" s="88"/>
      <c r="U47" s="88"/>
      <c r="V47" s="88"/>
      <c r="W47" s="88"/>
      <c r="X47" s="88"/>
      <c r="Y47" s="88"/>
      <c r="Z47" s="88"/>
      <c r="AA47" s="88"/>
      <c r="AB47" s="88"/>
      <c r="AC47" s="88"/>
      <c r="AD47" s="88"/>
      <c r="AE47" s="88"/>
      <c r="AF47" s="88"/>
      <c r="AG47" s="88"/>
      <c r="AH47" s="88"/>
      <c r="AI47" s="88"/>
    </row>
    <row r="48" spans="1:35">
      <c r="A48" s="171"/>
      <c r="B48" s="171"/>
      <c r="C48" s="171"/>
      <c r="D48" s="171"/>
      <c r="E48" s="171"/>
      <c r="F48" s="171"/>
      <c r="G48" s="171"/>
      <c r="H48" s="171"/>
      <c r="I48" s="171"/>
      <c r="J48" s="171"/>
      <c r="K48" s="171"/>
      <c r="L48" s="171"/>
      <c r="M48" s="171"/>
      <c r="N48" s="171"/>
      <c r="O48" s="171"/>
      <c r="P48" s="171"/>
      <c r="Q48" s="171"/>
      <c r="R48" s="171"/>
      <c r="S48" s="171"/>
      <c r="T48" s="171"/>
      <c r="U48" s="171"/>
      <c r="V48" s="171"/>
      <c r="W48" s="171"/>
      <c r="X48" s="171"/>
      <c r="Y48" s="171"/>
      <c r="Z48" s="88"/>
      <c r="AA48" s="88"/>
      <c r="AB48" s="88"/>
      <c r="AC48" s="88"/>
      <c r="AD48" s="88"/>
      <c r="AE48" s="88"/>
      <c r="AF48" s="88"/>
      <c r="AG48" s="88"/>
      <c r="AH48" s="88"/>
      <c r="AI48" s="88"/>
    </row>
    <row r="49" spans="1:35">
      <c r="A49" s="160" t="s">
        <v>378</v>
      </c>
      <c r="B49" s="161"/>
      <c r="C49" s="587">
        <v>597.20600000000002</v>
      </c>
      <c r="D49" s="275">
        <v>595.51900000000001</v>
      </c>
      <c r="E49" s="587">
        <v>802.18600000000004</v>
      </c>
      <c r="F49" s="275">
        <v>587.88400000000001</v>
      </c>
      <c r="G49" s="587">
        <v>4675.8599999999997</v>
      </c>
      <c r="H49" s="275">
        <v>6695.4840000000004</v>
      </c>
      <c r="I49" s="587">
        <v>1970.9570000000001</v>
      </c>
      <c r="J49" s="275">
        <v>2138.654</v>
      </c>
      <c r="K49" s="587">
        <v>0</v>
      </c>
      <c r="L49" s="275">
        <v>0</v>
      </c>
      <c r="M49" s="587">
        <v>137.79400000000001</v>
      </c>
      <c r="N49" s="275">
        <v>181.72900000000001</v>
      </c>
      <c r="O49" s="587">
        <v>-93.763000000000005</v>
      </c>
      <c r="P49" s="275">
        <v>-92.805000000000007</v>
      </c>
      <c r="Q49" s="587">
        <v>8090.24</v>
      </c>
      <c r="R49" s="275">
        <v>10106.465</v>
      </c>
      <c r="S49" s="146"/>
      <c r="T49" s="146"/>
      <c r="U49" s="146"/>
      <c r="V49" s="146"/>
      <c r="W49" s="146"/>
      <c r="X49" s="146"/>
      <c r="Y49" s="146"/>
      <c r="Z49" s="146"/>
      <c r="AA49" s="146"/>
      <c r="AB49" s="146"/>
      <c r="AC49" s="146"/>
      <c r="AD49" s="146"/>
      <c r="AE49" s="146"/>
      <c r="AF49" s="146"/>
      <c r="AG49" s="146"/>
      <c r="AH49" s="146"/>
      <c r="AI49" s="146"/>
    </row>
    <row r="50" spans="1:35">
      <c r="A50" s="162"/>
      <c r="B50" s="163" t="s">
        <v>379</v>
      </c>
      <c r="C50" s="588">
        <v>595.94399999999996</v>
      </c>
      <c r="D50" s="274">
        <v>594.27700000000004</v>
      </c>
      <c r="E50" s="588">
        <v>0</v>
      </c>
      <c r="F50" s="274">
        <v>0</v>
      </c>
      <c r="G50" s="588">
        <v>2068.9050000000002</v>
      </c>
      <c r="H50" s="274">
        <v>2635.0450000000001</v>
      </c>
      <c r="I50" s="588">
        <v>1633.5909999999999</v>
      </c>
      <c r="J50" s="274">
        <v>1809.8510000000001</v>
      </c>
      <c r="K50" s="588">
        <v>0</v>
      </c>
      <c r="L50" s="274">
        <v>0</v>
      </c>
      <c r="M50" s="588">
        <v>0</v>
      </c>
      <c r="N50" s="274">
        <v>0</v>
      </c>
      <c r="O50" s="588">
        <v>0</v>
      </c>
      <c r="P50" s="274">
        <v>0</v>
      </c>
      <c r="Q50" s="588">
        <v>4298.4399999999996</v>
      </c>
      <c r="R50" s="274">
        <v>5039.1729999999998</v>
      </c>
      <c r="S50" s="88"/>
      <c r="T50" s="88"/>
      <c r="U50" s="88"/>
      <c r="V50" s="88"/>
      <c r="W50" s="88"/>
      <c r="X50" s="88"/>
      <c r="Y50" s="88"/>
      <c r="Z50" s="88"/>
      <c r="AA50" s="88"/>
      <c r="AB50" s="88"/>
      <c r="AC50" s="88"/>
      <c r="AD50" s="88"/>
      <c r="AE50" s="88"/>
      <c r="AF50" s="88"/>
      <c r="AG50" s="88"/>
      <c r="AH50" s="88"/>
      <c r="AI50" s="88"/>
    </row>
    <row r="51" spans="1:35">
      <c r="A51" s="162"/>
      <c r="B51" s="163" t="s">
        <v>380</v>
      </c>
      <c r="C51" s="588">
        <v>0</v>
      </c>
      <c r="D51" s="274">
        <v>0</v>
      </c>
      <c r="E51" s="588">
        <v>0</v>
      </c>
      <c r="F51" s="274">
        <v>0</v>
      </c>
      <c r="G51" s="588">
        <v>106.474</v>
      </c>
      <c r="H51" s="274">
        <v>107.173</v>
      </c>
      <c r="I51" s="588">
        <v>52.08</v>
      </c>
      <c r="J51" s="274">
        <v>51.485999999999997</v>
      </c>
      <c r="K51" s="588">
        <v>0</v>
      </c>
      <c r="L51" s="274">
        <v>0</v>
      </c>
      <c r="M51" s="588">
        <v>11.374000000000001</v>
      </c>
      <c r="N51" s="274">
        <v>11.202999999999999</v>
      </c>
      <c r="O51" s="588">
        <v>0</v>
      </c>
      <c r="P51" s="274">
        <v>0</v>
      </c>
      <c r="Q51" s="588">
        <v>169.928</v>
      </c>
      <c r="R51" s="274">
        <v>169.86199999999999</v>
      </c>
      <c r="S51" s="88"/>
      <c r="T51" s="88"/>
      <c r="U51" s="88"/>
      <c r="V51" s="88"/>
      <c r="W51" s="88"/>
      <c r="X51" s="88"/>
      <c r="Y51" s="88"/>
      <c r="Z51" s="88"/>
      <c r="AA51" s="88"/>
      <c r="AB51" s="88"/>
      <c r="AC51" s="88"/>
      <c r="AD51" s="88"/>
      <c r="AE51" s="88"/>
      <c r="AF51" s="88"/>
      <c r="AG51" s="88"/>
      <c r="AH51" s="88"/>
      <c r="AI51" s="88"/>
    </row>
    <row r="52" spans="1:35">
      <c r="A52" s="162"/>
      <c r="B52" s="163" t="s">
        <v>381</v>
      </c>
      <c r="C52" s="588">
        <v>0</v>
      </c>
      <c r="D52" s="274">
        <v>0</v>
      </c>
      <c r="E52" s="588">
        <v>242.73699999999999</v>
      </c>
      <c r="F52" s="274">
        <v>121.004</v>
      </c>
      <c r="G52" s="588">
        <v>948.36300000000006</v>
      </c>
      <c r="H52" s="274">
        <v>1458.4770000000001</v>
      </c>
      <c r="I52" s="588">
        <v>5.1420000000000003</v>
      </c>
      <c r="J52" s="274">
        <v>5.9889999999999999</v>
      </c>
      <c r="K52" s="588">
        <v>0</v>
      </c>
      <c r="L52" s="274">
        <v>0</v>
      </c>
      <c r="M52" s="588">
        <v>18.420999999999999</v>
      </c>
      <c r="N52" s="274">
        <v>63.070999999999998</v>
      </c>
      <c r="O52" s="588">
        <v>0</v>
      </c>
      <c r="P52" s="274">
        <v>0</v>
      </c>
      <c r="Q52" s="588">
        <v>1214.663</v>
      </c>
      <c r="R52" s="274">
        <v>1648.5409999999999</v>
      </c>
      <c r="S52" s="88"/>
      <c r="T52" s="88"/>
      <c r="U52" s="88"/>
      <c r="V52" s="88"/>
      <c r="W52" s="88"/>
      <c r="X52" s="88"/>
      <c r="Y52" s="88"/>
      <c r="Z52" s="88"/>
      <c r="AA52" s="146"/>
      <c r="AB52" s="146"/>
      <c r="AC52" s="146"/>
      <c r="AD52" s="88"/>
      <c r="AE52" s="88"/>
      <c r="AF52" s="88"/>
      <c r="AG52" s="88"/>
      <c r="AH52" s="88"/>
      <c r="AI52" s="88"/>
    </row>
    <row r="53" spans="1:35">
      <c r="A53" s="162"/>
      <c r="B53" s="163" t="s">
        <v>382</v>
      </c>
      <c r="C53" s="588">
        <v>0</v>
      </c>
      <c r="D53" s="274">
        <v>0</v>
      </c>
      <c r="E53" s="588">
        <v>0</v>
      </c>
      <c r="F53" s="274">
        <v>0</v>
      </c>
      <c r="G53" s="588">
        <v>93.763000000000005</v>
      </c>
      <c r="H53" s="274">
        <v>346.63799999999998</v>
      </c>
      <c r="I53" s="588">
        <v>0.92900000000000005</v>
      </c>
      <c r="J53" s="274">
        <v>0.96499999999999997</v>
      </c>
      <c r="K53" s="588">
        <v>0</v>
      </c>
      <c r="L53" s="274">
        <v>0</v>
      </c>
      <c r="M53" s="588">
        <v>57.070999999999998</v>
      </c>
      <c r="N53" s="274">
        <v>58.265000000000001</v>
      </c>
      <c r="O53" s="588">
        <v>-93.763000000000005</v>
      </c>
      <c r="P53" s="274">
        <v>-92.805000000000007</v>
      </c>
      <c r="Q53" s="588">
        <v>58</v>
      </c>
      <c r="R53" s="274">
        <v>313.06299999999999</v>
      </c>
      <c r="S53" s="88"/>
      <c r="T53" s="88"/>
      <c r="U53" s="88"/>
      <c r="V53" s="88"/>
      <c r="W53" s="88"/>
      <c r="X53" s="88"/>
      <c r="Y53" s="88"/>
      <c r="Z53" s="88"/>
      <c r="AA53" s="88"/>
      <c r="AB53" s="88"/>
      <c r="AC53" s="88"/>
      <c r="AD53" s="88"/>
      <c r="AE53" s="88"/>
      <c r="AF53" s="88"/>
      <c r="AG53" s="88"/>
      <c r="AH53" s="88"/>
      <c r="AI53" s="88"/>
    </row>
    <row r="54" spans="1:35">
      <c r="A54" s="162"/>
      <c r="B54" s="163" t="s">
        <v>383</v>
      </c>
      <c r="C54" s="588">
        <v>0</v>
      </c>
      <c r="D54" s="274">
        <v>0</v>
      </c>
      <c r="E54" s="588">
        <v>6.8689999999999998</v>
      </c>
      <c r="F54" s="274">
        <v>4.101</v>
      </c>
      <c r="G54" s="588">
        <v>472.49299999999999</v>
      </c>
      <c r="H54" s="274">
        <v>578.32899999999995</v>
      </c>
      <c r="I54" s="588">
        <v>76.369</v>
      </c>
      <c r="J54" s="274">
        <v>50.493000000000002</v>
      </c>
      <c r="K54" s="588">
        <v>0</v>
      </c>
      <c r="L54" s="274">
        <v>0</v>
      </c>
      <c r="M54" s="588">
        <v>7.0010000000000003</v>
      </c>
      <c r="N54" s="274">
        <v>6.0990000000000002</v>
      </c>
      <c r="O54" s="588">
        <v>0</v>
      </c>
      <c r="P54" s="274">
        <v>0</v>
      </c>
      <c r="Q54" s="588">
        <v>562.73199999999997</v>
      </c>
      <c r="R54" s="274">
        <v>639.02200000000005</v>
      </c>
      <c r="S54" s="88"/>
      <c r="T54" s="88"/>
      <c r="U54" s="88"/>
      <c r="V54" s="88"/>
      <c r="W54" s="88"/>
      <c r="X54" s="88"/>
      <c r="Y54" s="88"/>
      <c r="Z54" s="88"/>
      <c r="AA54" s="88"/>
      <c r="AB54" s="88"/>
      <c r="AC54" s="88"/>
      <c r="AD54" s="88"/>
      <c r="AE54" s="88"/>
      <c r="AF54" s="88"/>
      <c r="AG54" s="88"/>
      <c r="AH54" s="88"/>
      <c r="AI54" s="88"/>
    </row>
    <row r="55" spans="1:35">
      <c r="A55" s="162"/>
      <c r="B55" s="163" t="s">
        <v>384</v>
      </c>
      <c r="C55" s="593">
        <v>0</v>
      </c>
      <c r="D55" s="274">
        <v>0</v>
      </c>
      <c r="E55" s="593">
        <v>517.64400000000001</v>
      </c>
      <c r="F55" s="274">
        <v>369.99400000000003</v>
      </c>
      <c r="G55" s="593">
        <v>103.444</v>
      </c>
      <c r="H55" s="274">
        <v>105.02800000000001</v>
      </c>
      <c r="I55" s="593">
        <v>86.66</v>
      </c>
      <c r="J55" s="274">
        <v>82.835999999999999</v>
      </c>
      <c r="K55" s="593">
        <v>0</v>
      </c>
      <c r="L55" s="274">
        <v>0</v>
      </c>
      <c r="M55" s="593">
        <v>43.414000000000001</v>
      </c>
      <c r="N55" s="274">
        <v>42.66</v>
      </c>
      <c r="O55" s="593">
        <v>0</v>
      </c>
      <c r="P55" s="274">
        <v>0</v>
      </c>
      <c r="Q55" s="593">
        <v>751.16200000000003</v>
      </c>
      <c r="R55" s="274">
        <v>600.51800000000003</v>
      </c>
      <c r="S55" s="88"/>
      <c r="T55" s="88"/>
      <c r="U55" s="88"/>
      <c r="V55" s="88"/>
      <c r="W55" s="88"/>
      <c r="X55" s="88"/>
      <c r="Y55" s="88"/>
      <c r="Z55" s="88"/>
      <c r="AA55" s="146"/>
      <c r="AB55" s="146"/>
      <c r="AC55" s="146"/>
      <c r="AD55" s="88"/>
      <c r="AE55" s="88"/>
      <c r="AF55" s="88"/>
      <c r="AG55" s="88"/>
      <c r="AH55" s="88"/>
      <c r="AI55" s="88"/>
    </row>
    <row r="56" spans="1:35">
      <c r="A56" s="162"/>
      <c r="B56" s="163" t="s">
        <v>385</v>
      </c>
      <c r="C56" s="588">
        <v>1.262</v>
      </c>
      <c r="D56" s="274">
        <v>1.242</v>
      </c>
      <c r="E56" s="588">
        <v>17.504999999999999</v>
      </c>
      <c r="F56" s="274">
        <v>9.7010000000000005</v>
      </c>
      <c r="G56" s="588">
        <v>870.18100000000004</v>
      </c>
      <c r="H56" s="274">
        <v>1451.7139999999999</v>
      </c>
      <c r="I56" s="588">
        <v>116.18600000000001</v>
      </c>
      <c r="J56" s="274">
        <v>137.03399999999999</v>
      </c>
      <c r="K56" s="588">
        <v>0</v>
      </c>
      <c r="L56" s="274">
        <v>0</v>
      </c>
      <c r="M56" s="588">
        <v>0.44400000000000001</v>
      </c>
      <c r="N56" s="274">
        <v>0.43099999999999999</v>
      </c>
      <c r="O56" s="588">
        <v>0</v>
      </c>
      <c r="P56" s="274">
        <v>0</v>
      </c>
      <c r="Q56" s="588">
        <v>1005.578</v>
      </c>
      <c r="R56" s="274">
        <v>1600.1220000000001</v>
      </c>
      <c r="S56" s="88"/>
      <c r="T56" s="88"/>
      <c r="U56" s="88"/>
      <c r="V56" s="88"/>
      <c r="W56" s="88"/>
      <c r="X56" s="88"/>
      <c r="Y56" s="88"/>
      <c r="Z56" s="88"/>
      <c r="AA56" s="88"/>
      <c r="AB56" s="88"/>
      <c r="AC56" s="88"/>
      <c r="AD56" s="88"/>
      <c r="AE56" s="88"/>
      <c r="AF56" s="88"/>
      <c r="AG56" s="88"/>
      <c r="AH56" s="88"/>
      <c r="AI56" s="88"/>
    </row>
    <row r="57" spans="1:35">
      <c r="A57" s="162"/>
      <c r="B57" s="163" t="s">
        <v>386</v>
      </c>
      <c r="C57" s="588">
        <v>0</v>
      </c>
      <c r="D57" s="274">
        <v>0</v>
      </c>
      <c r="E57" s="588">
        <v>17.431000000000001</v>
      </c>
      <c r="F57" s="274">
        <v>83.084000000000003</v>
      </c>
      <c r="G57" s="588">
        <v>12.237</v>
      </c>
      <c r="H57" s="274">
        <v>13.08</v>
      </c>
      <c r="I57" s="588">
        <v>0</v>
      </c>
      <c r="J57" s="274">
        <v>0</v>
      </c>
      <c r="K57" s="588">
        <v>0</v>
      </c>
      <c r="L57" s="274">
        <v>0</v>
      </c>
      <c r="M57" s="588">
        <v>6.9000000000000006E-2</v>
      </c>
      <c r="N57" s="274">
        <v>0</v>
      </c>
      <c r="O57" s="588">
        <v>0</v>
      </c>
      <c r="P57" s="274">
        <v>0</v>
      </c>
      <c r="Q57" s="588">
        <v>29.736999999999998</v>
      </c>
      <c r="R57" s="274">
        <v>96.164000000000001</v>
      </c>
      <c r="S57" s="88"/>
      <c r="T57" s="88"/>
      <c r="U57" s="88"/>
      <c r="V57" s="88"/>
      <c r="W57" s="88"/>
      <c r="X57" s="88"/>
      <c r="Y57" s="88"/>
      <c r="Z57" s="88"/>
      <c r="AA57" s="88"/>
      <c r="AB57" s="88"/>
      <c r="AC57" s="88"/>
      <c r="AD57" s="88"/>
      <c r="AE57" s="88"/>
      <c r="AF57" s="88"/>
      <c r="AG57" s="88"/>
      <c r="AH57" s="88"/>
      <c r="AI57" s="88"/>
    </row>
    <row r="58" spans="1:35">
      <c r="A58" s="171"/>
      <c r="B58" s="171"/>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88"/>
      <c r="AD58" s="88"/>
      <c r="AE58" s="88"/>
      <c r="AF58" s="88"/>
      <c r="AG58" s="88"/>
      <c r="AH58" s="88"/>
      <c r="AI58" s="88"/>
    </row>
    <row r="59" spans="1:35">
      <c r="A59" s="160" t="s">
        <v>387</v>
      </c>
      <c r="B59" s="161"/>
      <c r="C59" s="587">
        <v>18655.79</v>
      </c>
      <c r="D59" s="275">
        <v>16868.489000000001</v>
      </c>
      <c r="E59" s="587">
        <v>2145.69</v>
      </c>
      <c r="F59" s="275">
        <v>1287.3050000000001</v>
      </c>
      <c r="G59" s="587">
        <v>11360.468999999999</v>
      </c>
      <c r="H59" s="275">
        <v>10775.564</v>
      </c>
      <c r="I59" s="587">
        <v>2585.5830000000001</v>
      </c>
      <c r="J59" s="275">
        <v>2690.01</v>
      </c>
      <c r="K59" s="587">
        <v>134.04599999999999</v>
      </c>
      <c r="L59" s="275">
        <v>2016.027</v>
      </c>
      <c r="M59" s="587">
        <v>1344.268</v>
      </c>
      <c r="N59" s="275">
        <v>1330.95</v>
      </c>
      <c r="O59" s="587">
        <v>-17653.073</v>
      </c>
      <c r="P59" s="275">
        <v>-17947.55</v>
      </c>
      <c r="Q59" s="587">
        <v>18572.773000000001</v>
      </c>
      <c r="R59" s="275">
        <v>17020.794999999998</v>
      </c>
      <c r="S59" s="146"/>
      <c r="T59" s="146"/>
      <c r="U59" s="146"/>
      <c r="V59" s="146"/>
      <c r="W59" s="146"/>
      <c r="X59" s="146"/>
      <c r="Y59" s="146"/>
      <c r="Z59" s="146"/>
      <c r="AA59" s="146"/>
      <c r="AB59" s="146"/>
      <c r="AC59" s="146"/>
      <c r="AD59" s="146"/>
      <c r="AE59" s="146"/>
      <c r="AF59" s="146"/>
      <c r="AG59" s="146"/>
      <c r="AH59" s="146"/>
      <c r="AI59" s="146"/>
    </row>
    <row r="60" spans="1:35">
      <c r="A60" s="160" t="s">
        <v>388</v>
      </c>
      <c r="B60" s="161"/>
      <c r="C60" s="587">
        <v>18655.79</v>
      </c>
      <c r="D60" s="275">
        <v>16868.489000000001</v>
      </c>
      <c r="E60" s="587">
        <v>2145.69</v>
      </c>
      <c r="F60" s="275">
        <v>1287.3050000000001</v>
      </c>
      <c r="G60" s="587">
        <v>11360.468999999999</v>
      </c>
      <c r="H60" s="275">
        <v>10775.564</v>
      </c>
      <c r="I60" s="587">
        <v>2585.5830000000001</v>
      </c>
      <c r="J60" s="275">
        <v>2690.01</v>
      </c>
      <c r="K60" s="587">
        <v>134.04599999999999</v>
      </c>
      <c r="L60" s="275">
        <v>2016.027</v>
      </c>
      <c r="M60" s="587">
        <v>1344.268</v>
      </c>
      <c r="N60" s="275">
        <v>1330.95</v>
      </c>
      <c r="O60" s="587">
        <v>-17653.073</v>
      </c>
      <c r="P60" s="275">
        <v>-17947.55</v>
      </c>
      <c r="Q60" s="587">
        <v>16240.083000000001</v>
      </c>
      <c r="R60" s="275">
        <v>14504.637000000001</v>
      </c>
      <c r="S60" s="146"/>
      <c r="T60" s="146"/>
      <c r="U60" s="146"/>
      <c r="V60" s="146"/>
      <c r="W60" s="146"/>
      <c r="X60" s="146"/>
      <c r="Y60" s="146"/>
      <c r="Z60" s="146"/>
      <c r="AA60" s="146"/>
      <c r="AB60" s="146"/>
      <c r="AC60" s="146"/>
      <c r="AD60" s="146"/>
      <c r="AE60" s="146"/>
      <c r="AF60" s="146"/>
      <c r="AG60" s="146"/>
      <c r="AH60" s="146"/>
      <c r="AI60" s="146"/>
    </row>
    <row r="61" spans="1:35">
      <c r="A61" s="162"/>
      <c r="B61" s="163" t="s">
        <v>389</v>
      </c>
      <c r="C61" s="588">
        <v>15799.227000000001</v>
      </c>
      <c r="D61" s="274">
        <v>15799.227000000001</v>
      </c>
      <c r="E61" s="588">
        <v>2201.2759999999998</v>
      </c>
      <c r="F61" s="274">
        <v>1320.6289999999999</v>
      </c>
      <c r="G61" s="588">
        <v>9373.5709999999999</v>
      </c>
      <c r="H61" s="274">
        <v>8983.8760000000002</v>
      </c>
      <c r="I61" s="588">
        <v>156.976</v>
      </c>
      <c r="J61" s="274">
        <v>169.13399999999999</v>
      </c>
      <c r="K61" s="588">
        <v>0</v>
      </c>
      <c r="L61" s="274">
        <v>1449.384</v>
      </c>
      <c r="M61" s="588">
        <v>1032.451</v>
      </c>
      <c r="N61" s="274">
        <v>1032.451</v>
      </c>
      <c r="O61" s="588">
        <v>-12764.273999999999</v>
      </c>
      <c r="P61" s="274">
        <v>-12955.474</v>
      </c>
      <c r="Q61" s="588">
        <v>15799.227000000001</v>
      </c>
      <c r="R61" s="274">
        <v>15799.227000000001</v>
      </c>
      <c r="S61" s="88"/>
      <c r="T61" s="88"/>
      <c r="U61" s="88"/>
      <c r="V61" s="88"/>
      <c r="W61" s="88"/>
      <c r="X61" s="88"/>
      <c r="Y61" s="88"/>
      <c r="Z61" s="88"/>
      <c r="AA61" s="88"/>
      <c r="AB61" s="88"/>
      <c r="AC61" s="88"/>
      <c r="AD61" s="88"/>
      <c r="AE61" s="88"/>
      <c r="AF61" s="88"/>
      <c r="AG61" s="88"/>
      <c r="AH61" s="88"/>
      <c r="AI61" s="88"/>
    </row>
    <row r="62" spans="1:35">
      <c r="A62" s="162"/>
      <c r="B62" s="163" t="s">
        <v>390</v>
      </c>
      <c r="C62" s="588">
        <v>6538.3509999999997</v>
      </c>
      <c r="D62" s="274">
        <v>4754.9250000000002</v>
      </c>
      <c r="E62" s="588">
        <v>-938.03700000000003</v>
      </c>
      <c r="F62" s="274">
        <v>-554.13599999999997</v>
      </c>
      <c r="G62" s="588">
        <v>544.22500000000002</v>
      </c>
      <c r="H62" s="274">
        <v>454.20600000000002</v>
      </c>
      <c r="I62" s="588">
        <v>344.01499999999999</v>
      </c>
      <c r="J62" s="274">
        <v>221.90799999999999</v>
      </c>
      <c r="K62" s="588">
        <v>101.343</v>
      </c>
      <c r="L62" s="274">
        <v>309.85700000000003</v>
      </c>
      <c r="M62" s="588">
        <v>245.88900000000001</v>
      </c>
      <c r="N62" s="274">
        <v>232.59</v>
      </c>
      <c r="O62" s="588">
        <v>1904.4</v>
      </c>
      <c r="P62" s="274">
        <v>780.87900000000002</v>
      </c>
      <c r="Q62" s="588">
        <v>8740.1859999999997</v>
      </c>
      <c r="R62" s="274">
        <v>6200.2290000000003</v>
      </c>
      <c r="S62" s="88"/>
      <c r="T62" s="88"/>
      <c r="U62" s="88"/>
      <c r="V62" s="88"/>
      <c r="W62" s="88"/>
      <c r="X62" s="88"/>
      <c r="Y62" s="88"/>
      <c r="Z62" s="88"/>
      <c r="AA62" s="88"/>
      <c r="AB62" s="88"/>
      <c r="AC62" s="88"/>
      <c r="AD62" s="88"/>
      <c r="AE62" s="88"/>
      <c r="AF62" s="88"/>
      <c r="AG62" s="88"/>
      <c r="AH62" s="88"/>
      <c r="AI62" s="88"/>
    </row>
    <row r="63" spans="1:35">
      <c r="A63" s="162"/>
      <c r="B63" s="163" t="s">
        <v>391</v>
      </c>
      <c r="C63" s="588">
        <v>0</v>
      </c>
      <c r="D63" s="274">
        <v>0</v>
      </c>
      <c r="E63" s="588">
        <v>0</v>
      </c>
      <c r="F63" s="274">
        <v>0</v>
      </c>
      <c r="G63" s="588">
        <v>548.74699999999996</v>
      </c>
      <c r="H63" s="274">
        <v>615.19600000000003</v>
      </c>
      <c r="I63" s="588">
        <v>27.132999999999999</v>
      </c>
      <c r="J63" s="274">
        <v>29.234999999999999</v>
      </c>
      <c r="K63" s="588">
        <v>0</v>
      </c>
      <c r="L63" s="274">
        <v>1.575</v>
      </c>
      <c r="M63" s="588">
        <v>0</v>
      </c>
      <c r="N63" s="274">
        <v>0</v>
      </c>
      <c r="O63" s="588">
        <v>-575.88</v>
      </c>
      <c r="P63" s="274">
        <v>-646.00599999999997</v>
      </c>
      <c r="Q63" s="588">
        <v>0</v>
      </c>
      <c r="R63" s="274">
        <v>0</v>
      </c>
      <c r="S63" s="88"/>
      <c r="T63" s="88"/>
      <c r="U63" s="88"/>
      <c r="V63" s="88"/>
      <c r="W63" s="88"/>
      <c r="X63" s="88"/>
      <c r="Y63" s="88"/>
      <c r="Z63" s="88"/>
      <c r="AA63" s="88"/>
      <c r="AB63" s="88"/>
      <c r="AC63" s="88"/>
      <c r="AD63" s="88"/>
      <c r="AE63" s="88"/>
      <c r="AF63" s="88"/>
      <c r="AG63" s="88"/>
      <c r="AH63" s="88"/>
      <c r="AI63" s="88"/>
    </row>
    <row r="64" spans="1:35">
      <c r="A64" s="162"/>
      <c r="B64" s="163" t="s">
        <v>392</v>
      </c>
      <c r="C64" s="594">
        <v>0</v>
      </c>
      <c r="D64" s="274">
        <v>0</v>
      </c>
      <c r="E64" s="594">
        <v>0</v>
      </c>
      <c r="F64" s="274">
        <v>0</v>
      </c>
      <c r="G64" s="594">
        <v>-20.387</v>
      </c>
      <c r="H64" s="274">
        <v>-22.856000000000002</v>
      </c>
      <c r="I64" s="594">
        <v>0</v>
      </c>
      <c r="J64" s="274">
        <v>0</v>
      </c>
      <c r="K64" s="594">
        <v>0</v>
      </c>
      <c r="L64" s="274">
        <v>0</v>
      </c>
      <c r="M64" s="594">
        <v>0</v>
      </c>
      <c r="N64" s="274">
        <v>0</v>
      </c>
      <c r="O64" s="594">
        <v>20.387</v>
      </c>
      <c r="P64" s="274">
        <v>22.856000000000002</v>
      </c>
      <c r="Q64" s="594">
        <v>0</v>
      </c>
      <c r="R64" s="274">
        <v>0</v>
      </c>
      <c r="S64" s="88"/>
      <c r="T64" s="88"/>
      <c r="U64" s="88"/>
      <c r="V64" s="88"/>
      <c r="W64" s="88"/>
      <c r="X64" s="88"/>
      <c r="Y64" s="88"/>
      <c r="Z64" s="88"/>
      <c r="AA64" s="88"/>
      <c r="AB64" s="88"/>
      <c r="AC64" s="88"/>
      <c r="AD64" s="88"/>
      <c r="AE64" s="88"/>
      <c r="AF64" s="88"/>
      <c r="AG64" s="88"/>
      <c r="AH64" s="88"/>
      <c r="AI64" s="88"/>
    </row>
    <row r="65" spans="1:35">
      <c r="A65" s="162"/>
      <c r="B65" s="163" t="s">
        <v>393</v>
      </c>
      <c r="C65" s="588">
        <v>0</v>
      </c>
      <c r="D65" s="274">
        <v>0</v>
      </c>
      <c r="E65" s="588">
        <v>0</v>
      </c>
      <c r="F65" s="274">
        <v>0</v>
      </c>
      <c r="G65" s="588">
        <v>0</v>
      </c>
      <c r="H65" s="274">
        <v>0</v>
      </c>
      <c r="I65" s="588">
        <v>0</v>
      </c>
      <c r="J65" s="274">
        <v>0</v>
      </c>
      <c r="K65" s="588">
        <v>0</v>
      </c>
      <c r="L65" s="274">
        <v>0</v>
      </c>
      <c r="M65" s="588">
        <v>0</v>
      </c>
      <c r="N65" s="274">
        <v>0</v>
      </c>
      <c r="O65" s="588">
        <v>0</v>
      </c>
      <c r="P65" s="274">
        <v>0</v>
      </c>
      <c r="Q65" s="588">
        <v>0</v>
      </c>
      <c r="R65" s="274">
        <v>0</v>
      </c>
      <c r="S65" s="88"/>
      <c r="T65" s="88"/>
      <c r="U65" s="88"/>
      <c r="V65" s="88"/>
      <c r="W65" s="88"/>
      <c r="X65" s="88"/>
      <c r="Y65" s="88"/>
      <c r="Z65" s="88"/>
      <c r="AA65" s="88"/>
      <c r="AB65" s="88"/>
      <c r="AC65" s="88"/>
      <c r="AD65" s="88"/>
      <c r="AE65" s="88"/>
      <c r="AF65" s="88"/>
      <c r="AG65" s="88"/>
      <c r="AH65" s="88"/>
      <c r="AI65" s="88"/>
    </row>
    <row r="66" spans="1:35">
      <c r="A66" s="162"/>
      <c r="B66" s="163" t="s">
        <v>394</v>
      </c>
      <c r="C66" s="594">
        <v>-3681.788</v>
      </c>
      <c r="D66" s="274">
        <v>-3685.663</v>
      </c>
      <c r="E66" s="594">
        <v>882.45100000000002</v>
      </c>
      <c r="F66" s="274">
        <v>520.81200000000001</v>
      </c>
      <c r="G66" s="594">
        <v>914.31299999999999</v>
      </c>
      <c r="H66" s="274">
        <v>745.14200000000005</v>
      </c>
      <c r="I66" s="594">
        <v>2057.4589999999998</v>
      </c>
      <c r="J66" s="274">
        <v>2269.7330000000002</v>
      </c>
      <c r="K66" s="594">
        <v>32.703000000000003</v>
      </c>
      <c r="L66" s="274">
        <v>255.21100000000001</v>
      </c>
      <c r="M66" s="594">
        <v>65.927999999999997</v>
      </c>
      <c r="N66" s="274">
        <v>65.909000000000006</v>
      </c>
      <c r="O66" s="594">
        <v>-6237.7060000000001</v>
      </c>
      <c r="P66" s="274">
        <v>-5149.8050000000003</v>
      </c>
      <c r="Q66" s="594">
        <v>-8299.33</v>
      </c>
      <c r="R66" s="274">
        <v>-7494.8190000000004</v>
      </c>
      <c r="S66" s="88"/>
      <c r="T66" s="88"/>
      <c r="U66" s="88"/>
      <c r="V66" s="88"/>
      <c r="W66" s="88"/>
      <c r="X66" s="88"/>
      <c r="Y66" s="88"/>
      <c r="Z66" s="88"/>
      <c r="AA66" s="88"/>
      <c r="AB66" s="88"/>
      <c r="AC66" s="88"/>
      <c r="AD66" s="88"/>
      <c r="AE66" s="88"/>
      <c r="AF66" s="88"/>
      <c r="AG66" s="88"/>
      <c r="AH66" s="88"/>
      <c r="AI66" s="88"/>
    </row>
    <row r="67" spans="1:35">
      <c r="A67" s="171"/>
      <c r="B67" s="171"/>
      <c r="C67" s="171"/>
      <c r="D67" s="171"/>
      <c r="E67" s="171"/>
      <c r="F67" s="171"/>
      <c r="G67" s="171"/>
      <c r="H67" s="171"/>
      <c r="I67" s="171"/>
      <c r="J67" s="171"/>
      <c r="K67" s="171"/>
      <c r="L67" s="171"/>
      <c r="M67" s="171"/>
      <c r="N67" s="171"/>
      <c r="O67" s="171"/>
      <c r="P67" s="171"/>
      <c r="Q67" s="171"/>
      <c r="R67" s="171"/>
      <c r="S67" s="171"/>
      <c r="T67" s="171"/>
      <c r="U67" s="171"/>
      <c r="V67" s="171"/>
      <c r="W67" s="171"/>
      <c r="X67" s="171"/>
      <c r="Y67" s="171"/>
      <c r="Z67" s="171"/>
      <c r="AA67" s="171"/>
      <c r="AB67" s="88"/>
      <c r="AC67" s="88"/>
      <c r="AD67" s="88"/>
      <c r="AE67" s="88"/>
      <c r="AF67" s="88"/>
      <c r="AG67" s="88"/>
      <c r="AH67" s="88"/>
      <c r="AI67" s="88"/>
    </row>
    <row r="68" spans="1:35">
      <c r="A68" s="160" t="s">
        <v>395</v>
      </c>
      <c r="B68" s="161"/>
      <c r="C68" s="595">
        <v>0</v>
      </c>
      <c r="D68" s="275">
        <v>0</v>
      </c>
      <c r="E68" s="595">
        <v>0</v>
      </c>
      <c r="F68" s="275">
        <v>0</v>
      </c>
      <c r="G68" s="595">
        <v>0</v>
      </c>
      <c r="H68" s="275">
        <v>0</v>
      </c>
      <c r="I68" s="595">
        <v>0</v>
      </c>
      <c r="J68" s="275">
        <v>0</v>
      </c>
      <c r="K68" s="595">
        <v>0</v>
      </c>
      <c r="L68" s="275">
        <v>0</v>
      </c>
      <c r="M68" s="595">
        <v>0</v>
      </c>
      <c r="N68" s="275">
        <v>0</v>
      </c>
      <c r="O68" s="595">
        <v>0</v>
      </c>
      <c r="P68" s="275">
        <v>0</v>
      </c>
      <c r="Q68" s="595">
        <v>2332.69</v>
      </c>
      <c r="R68" s="275">
        <v>2516.1579999999999</v>
      </c>
      <c r="S68" s="146"/>
      <c r="T68" s="146"/>
      <c r="U68" s="146"/>
      <c r="V68" s="146"/>
      <c r="W68" s="146"/>
      <c r="X68" s="146"/>
      <c r="Y68" s="146"/>
      <c r="Z68" s="146"/>
      <c r="AA68" s="146"/>
      <c r="AB68" s="146"/>
      <c r="AC68" s="146"/>
      <c r="AD68" s="146"/>
      <c r="AE68" s="146"/>
      <c r="AF68" s="146"/>
      <c r="AG68" s="146"/>
      <c r="AH68" s="146"/>
      <c r="AI68" s="146"/>
    </row>
    <row r="69" spans="1:35">
      <c r="A69" s="171"/>
      <c r="B69" s="171"/>
      <c r="C69" s="171"/>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row>
    <row r="70" spans="1:35">
      <c r="A70" s="160" t="s">
        <v>396</v>
      </c>
      <c r="B70" s="161"/>
      <c r="C70" s="587">
        <v>19280.538</v>
      </c>
      <c r="D70" s="275">
        <v>18260.061000000002</v>
      </c>
      <c r="E70" s="587">
        <v>3758.5450000000001</v>
      </c>
      <c r="F70" s="275">
        <v>2178.0729999999999</v>
      </c>
      <c r="G70" s="587">
        <v>20517.831999999999</v>
      </c>
      <c r="H70" s="275">
        <v>22319.458999999999</v>
      </c>
      <c r="I70" s="587">
        <v>5878.8819999999996</v>
      </c>
      <c r="J70" s="275">
        <v>6391.0510000000004</v>
      </c>
      <c r="K70" s="587">
        <v>893.76400000000001</v>
      </c>
      <c r="L70" s="275">
        <v>3959.3130000000001</v>
      </c>
      <c r="M70" s="587">
        <v>1628.963</v>
      </c>
      <c r="N70" s="275">
        <v>1648.317</v>
      </c>
      <c r="O70" s="587">
        <v>-18087.837</v>
      </c>
      <c r="P70" s="275">
        <v>-17901.594000000001</v>
      </c>
      <c r="Q70" s="587">
        <v>33870.686999999998</v>
      </c>
      <c r="R70" s="275">
        <v>36854.68</v>
      </c>
      <c r="S70" s="146"/>
      <c r="T70" s="146"/>
      <c r="U70" s="146"/>
      <c r="V70" s="146"/>
      <c r="W70" s="146"/>
      <c r="X70" s="146"/>
      <c r="Y70" s="146"/>
      <c r="Z70" s="146"/>
      <c r="AA70" s="146"/>
      <c r="AB70" s="146"/>
      <c r="AC70" s="146"/>
      <c r="AD70" s="146"/>
      <c r="AE70" s="146"/>
      <c r="AF70" s="146"/>
      <c r="AG70" s="146"/>
      <c r="AH70" s="146"/>
      <c r="AI70" s="146"/>
    </row>
    <row r="71" spans="1:35">
      <c r="A71" s="171"/>
      <c r="B71" s="171"/>
      <c r="C71" s="159"/>
      <c r="D71" s="172"/>
      <c r="E71" s="172"/>
      <c r="F71" s="172"/>
      <c r="G71" s="172"/>
      <c r="H71" s="159"/>
      <c r="I71" s="159"/>
      <c r="J71" s="159"/>
      <c r="K71" s="159"/>
      <c r="L71" s="159"/>
      <c r="M71" s="159"/>
      <c r="N71" s="159"/>
      <c r="O71" s="159"/>
      <c r="P71" s="159"/>
      <c r="Q71" s="88"/>
      <c r="R71" s="88"/>
      <c r="S71" s="88"/>
      <c r="T71" s="88"/>
      <c r="U71" s="88"/>
      <c r="V71" s="88"/>
      <c r="W71" s="88"/>
      <c r="X71" s="88"/>
      <c r="Y71" s="88"/>
      <c r="Z71" s="88"/>
      <c r="AA71" s="88"/>
      <c r="AB71" s="88"/>
      <c r="AC71" s="88"/>
      <c r="AD71" s="88"/>
      <c r="AE71" s="88"/>
      <c r="AF71" s="88"/>
      <c r="AG71" s="88"/>
      <c r="AH71" s="88"/>
      <c r="AI71" s="88"/>
    </row>
    <row r="72" spans="1:35">
      <c r="A72" s="171"/>
      <c r="B72" s="171"/>
      <c r="C72" s="159"/>
      <c r="D72" s="172"/>
      <c r="E72" s="172"/>
      <c r="F72" s="172"/>
      <c r="G72" s="172"/>
      <c r="H72" s="159"/>
      <c r="I72" s="159"/>
      <c r="J72" s="159"/>
      <c r="K72" s="159"/>
      <c r="L72" s="159"/>
      <c r="M72" s="159"/>
      <c r="N72" s="159"/>
      <c r="O72" s="159"/>
      <c r="P72" s="159"/>
      <c r="Q72" s="88"/>
      <c r="R72" s="88"/>
      <c r="S72" s="88"/>
      <c r="T72" s="88"/>
      <c r="U72" s="88"/>
      <c r="V72" s="88"/>
      <c r="W72" s="88"/>
      <c r="X72" s="88"/>
      <c r="Y72" s="88"/>
      <c r="Z72" s="88"/>
      <c r="AA72" s="88"/>
      <c r="AB72" s="88"/>
      <c r="AC72" s="88"/>
      <c r="AD72" s="88"/>
      <c r="AE72" s="88"/>
      <c r="AF72" s="88"/>
      <c r="AG72" s="88"/>
      <c r="AH72" s="88"/>
      <c r="AI72" s="88"/>
    </row>
    <row r="73" spans="1:35">
      <c r="A73" s="924" t="s">
        <v>0</v>
      </c>
      <c r="B73" s="925"/>
      <c r="C73" s="922" t="s">
        <v>342</v>
      </c>
      <c r="D73" s="934"/>
      <c r="E73" s="934"/>
      <c r="F73" s="923"/>
      <c r="G73" s="922" t="s">
        <v>5</v>
      </c>
      <c r="H73" s="934"/>
      <c r="I73" s="934"/>
      <c r="J73" s="923"/>
      <c r="K73" s="922" t="s">
        <v>6</v>
      </c>
      <c r="L73" s="934"/>
      <c r="M73" s="934"/>
      <c r="N73" s="923"/>
      <c r="O73" s="922" t="s">
        <v>7</v>
      </c>
      <c r="P73" s="934"/>
      <c r="Q73" s="934"/>
      <c r="R73" s="923"/>
      <c r="S73" s="922" t="s">
        <v>14</v>
      </c>
      <c r="T73" s="934"/>
      <c r="U73" s="934"/>
      <c r="V73" s="923"/>
      <c r="W73" s="922" t="s">
        <v>45</v>
      </c>
      <c r="X73" s="934"/>
      <c r="Y73" s="934"/>
      <c r="Z73" s="923"/>
      <c r="AA73" s="922" t="s">
        <v>343</v>
      </c>
      <c r="AB73" s="934"/>
      <c r="AC73" s="934"/>
      <c r="AD73" s="923"/>
      <c r="AE73" s="922" t="s">
        <v>48</v>
      </c>
      <c r="AF73" s="934"/>
      <c r="AG73" s="934"/>
      <c r="AH73" s="923"/>
      <c r="AI73" s="696"/>
    </row>
    <row r="74" spans="1:35">
      <c r="A74" s="694"/>
      <c r="B74" s="695"/>
      <c r="C74" s="922" t="s">
        <v>11</v>
      </c>
      <c r="D74" s="923"/>
      <c r="E74" s="922" t="s">
        <v>12</v>
      </c>
      <c r="F74" s="923"/>
      <c r="G74" s="922" t="s">
        <v>11</v>
      </c>
      <c r="H74" s="923"/>
      <c r="I74" s="922" t="s">
        <v>12</v>
      </c>
      <c r="J74" s="923"/>
      <c r="K74" s="922" t="s">
        <v>11</v>
      </c>
      <c r="L74" s="923"/>
      <c r="M74" s="922" t="s">
        <v>12</v>
      </c>
      <c r="N74" s="923"/>
      <c r="O74" s="922" t="s">
        <v>11</v>
      </c>
      <c r="P74" s="923"/>
      <c r="Q74" s="922" t="s">
        <v>12</v>
      </c>
      <c r="R74" s="923"/>
      <c r="S74" s="922" t="s">
        <v>11</v>
      </c>
      <c r="T74" s="923"/>
      <c r="U74" s="922" t="s">
        <v>12</v>
      </c>
      <c r="V74" s="923"/>
      <c r="W74" s="922" t="s">
        <v>11</v>
      </c>
      <c r="X74" s="923"/>
      <c r="Y74" s="922" t="s">
        <v>12</v>
      </c>
      <c r="Z74" s="923"/>
      <c r="AA74" s="922" t="s">
        <v>11</v>
      </c>
      <c r="AB74" s="923"/>
      <c r="AC74" s="922" t="s">
        <v>12</v>
      </c>
      <c r="AD74" s="923"/>
      <c r="AE74" s="922" t="s">
        <v>11</v>
      </c>
      <c r="AF74" s="923"/>
      <c r="AG74" s="922" t="s">
        <v>12</v>
      </c>
      <c r="AH74" s="923"/>
      <c r="AI74" s="88"/>
    </row>
    <row r="75" spans="1:35">
      <c r="A75" s="938"/>
      <c r="B75" s="939"/>
      <c r="C75" s="589" t="s">
        <v>512</v>
      </c>
      <c r="D75" s="270" t="s">
        <v>515</v>
      </c>
      <c r="E75" s="589" t="str">
        <f>'Reported EBITDA'!$F$5</f>
        <v>Q3 2024</v>
      </c>
      <c r="F75" s="270" t="str">
        <f>'Reported EBITDA'!$G$5</f>
        <v>Q3 2023</v>
      </c>
      <c r="G75" s="589" t="s">
        <v>512</v>
      </c>
      <c r="H75" s="270" t="s">
        <v>515</v>
      </c>
      <c r="I75" s="589" t="str">
        <f>'Reported EBITDA'!$F$5</f>
        <v>Q3 2024</v>
      </c>
      <c r="J75" s="270" t="str">
        <f>'Reported EBITDA'!$G$5</f>
        <v>Q3 2023</v>
      </c>
      <c r="K75" s="589" t="s">
        <v>512</v>
      </c>
      <c r="L75" s="270" t="s">
        <v>515</v>
      </c>
      <c r="M75" s="589" t="str">
        <f>'Reported EBITDA'!$F$5</f>
        <v>Q3 2024</v>
      </c>
      <c r="N75" s="270" t="str">
        <f>'Reported EBITDA'!$G$5</f>
        <v>Q3 2023</v>
      </c>
      <c r="O75" s="589" t="s">
        <v>512</v>
      </c>
      <c r="P75" s="270" t="s">
        <v>515</v>
      </c>
      <c r="Q75" s="589" t="str">
        <f>'Reported EBITDA'!$F$5</f>
        <v>Q3 2024</v>
      </c>
      <c r="R75" s="270" t="str">
        <f>'Reported EBITDA'!$G$5</f>
        <v>Q3 2023</v>
      </c>
      <c r="S75" s="589" t="s">
        <v>512</v>
      </c>
      <c r="T75" s="270" t="s">
        <v>515</v>
      </c>
      <c r="U75" s="589" t="str">
        <f>'Reported EBITDA'!$F$5</f>
        <v>Q3 2024</v>
      </c>
      <c r="V75" s="270" t="str">
        <f>'Reported EBITDA'!$G$5</f>
        <v>Q3 2023</v>
      </c>
      <c r="W75" s="589" t="s">
        <v>512</v>
      </c>
      <c r="X75" s="270" t="s">
        <v>515</v>
      </c>
      <c r="Y75" s="589" t="str">
        <f>'Reported EBITDA'!$F$5</f>
        <v>Q3 2024</v>
      </c>
      <c r="Z75" s="270" t="str">
        <f>'Reported EBITDA'!$G$5</f>
        <v>Q3 2023</v>
      </c>
      <c r="AA75" s="589" t="s">
        <v>512</v>
      </c>
      <c r="AB75" s="270" t="s">
        <v>515</v>
      </c>
      <c r="AC75" s="589" t="str">
        <f>'Reported EBITDA'!$F$5</f>
        <v>Q3 2024</v>
      </c>
      <c r="AD75" s="270" t="str">
        <f>'Reported EBITDA'!$G$5</f>
        <v>Q3 2023</v>
      </c>
      <c r="AE75" s="589" t="s">
        <v>512</v>
      </c>
      <c r="AF75" s="270" t="s">
        <v>515</v>
      </c>
      <c r="AG75" s="589" t="str">
        <f>'Reported EBITDA'!$F$5</f>
        <v>Q3 2024</v>
      </c>
      <c r="AH75" s="270" t="str">
        <f>'Reported EBITDA'!$G$5</f>
        <v>Q3 2023</v>
      </c>
      <c r="AI75" s="88"/>
    </row>
    <row r="76" spans="1:35">
      <c r="A76" s="940"/>
      <c r="B76" s="941"/>
      <c r="C76" s="590" t="s">
        <v>226</v>
      </c>
      <c r="D76" s="271" t="s">
        <v>226</v>
      </c>
      <c r="E76" s="590" t="s">
        <v>226</v>
      </c>
      <c r="F76" s="271" t="s">
        <v>226</v>
      </c>
      <c r="G76" s="590" t="s">
        <v>226</v>
      </c>
      <c r="H76" s="271" t="s">
        <v>226</v>
      </c>
      <c r="I76" s="590" t="s">
        <v>226</v>
      </c>
      <c r="J76" s="271" t="s">
        <v>226</v>
      </c>
      <c r="K76" s="590" t="s">
        <v>226</v>
      </c>
      <c r="L76" s="271" t="s">
        <v>226</v>
      </c>
      <c r="M76" s="590" t="s">
        <v>226</v>
      </c>
      <c r="N76" s="271" t="s">
        <v>226</v>
      </c>
      <c r="O76" s="590" t="s">
        <v>226</v>
      </c>
      <c r="P76" s="271" t="s">
        <v>226</v>
      </c>
      <c r="Q76" s="590" t="s">
        <v>226</v>
      </c>
      <c r="R76" s="271" t="s">
        <v>226</v>
      </c>
      <c r="S76" s="590" t="s">
        <v>226</v>
      </c>
      <c r="T76" s="271" t="s">
        <v>226</v>
      </c>
      <c r="U76" s="590" t="s">
        <v>226</v>
      </c>
      <c r="V76" s="271" t="s">
        <v>226</v>
      </c>
      <c r="W76" s="590" t="s">
        <v>226</v>
      </c>
      <c r="X76" s="271" t="s">
        <v>226</v>
      </c>
      <c r="Y76" s="590" t="s">
        <v>226</v>
      </c>
      <c r="Z76" s="271" t="s">
        <v>226</v>
      </c>
      <c r="AA76" s="590" t="s">
        <v>226</v>
      </c>
      <c r="AB76" s="271" t="s">
        <v>226</v>
      </c>
      <c r="AC76" s="590" t="s">
        <v>226</v>
      </c>
      <c r="AD76" s="271" t="s">
        <v>226</v>
      </c>
      <c r="AE76" s="590" t="s">
        <v>226</v>
      </c>
      <c r="AF76" s="271" t="s">
        <v>226</v>
      </c>
      <c r="AG76" s="590" t="s">
        <v>226</v>
      </c>
      <c r="AH76" s="271" t="s">
        <v>226</v>
      </c>
      <c r="AI76" s="88"/>
    </row>
    <row r="77" spans="1:35">
      <c r="A77" s="160" t="s">
        <v>397</v>
      </c>
      <c r="B77" s="161"/>
      <c r="C77" s="602">
        <v>8.2000000000000003E-2</v>
      </c>
      <c r="D77" s="596">
        <v>0.38500000000000001</v>
      </c>
      <c r="E77" s="602">
        <f>C77-AL77</f>
        <v>8.2000000000000003E-2</v>
      </c>
      <c r="F77" s="596">
        <f t="shared" ref="E77:F82" si="0">D77-AM77</f>
        <v>0.38500000000000001</v>
      </c>
      <c r="G77" s="602">
        <v>1055.4010000000001</v>
      </c>
      <c r="H77" s="596">
        <v>819.20399999999995</v>
      </c>
      <c r="I77" s="602">
        <f t="shared" ref="I77:I82" si="1">G77-AP77</f>
        <v>1055.4010000000001</v>
      </c>
      <c r="J77" s="596">
        <f t="shared" ref="J77:J82" si="2">H77-AQ77</f>
        <v>819.20399999999995</v>
      </c>
      <c r="K77" s="602">
        <v>6153.317</v>
      </c>
      <c r="L77" s="596">
        <v>6173.3469999999998</v>
      </c>
      <c r="M77" s="602">
        <f t="shared" ref="M77:M82" si="3">K77-AT77</f>
        <v>6153.317</v>
      </c>
      <c r="N77" s="596">
        <f t="shared" ref="N77:N82" si="4">L77-AU77</f>
        <v>6173.3469999999998</v>
      </c>
      <c r="O77" s="602">
        <v>2887.6010000000001</v>
      </c>
      <c r="P77" s="596">
        <v>2581.248</v>
      </c>
      <c r="Q77" s="602">
        <f t="shared" ref="Q77:Q82" si="5">O77-AX77</f>
        <v>2887.6010000000001</v>
      </c>
      <c r="R77" s="596">
        <f t="shared" ref="R77:R82" si="6">P77-AY77</f>
        <v>2581.248</v>
      </c>
      <c r="S77" s="734">
        <v>0</v>
      </c>
      <c r="T77" s="596">
        <v>0</v>
      </c>
      <c r="U77" s="602">
        <f t="shared" ref="U77:U82" si="7">S77-BB77</f>
        <v>0</v>
      </c>
      <c r="V77" s="596">
        <f t="shared" ref="V77:V82" si="8">T77-BC77</f>
        <v>0</v>
      </c>
      <c r="W77" s="602">
        <v>255.43899999999999</v>
      </c>
      <c r="X77" s="596">
        <v>233.779</v>
      </c>
      <c r="Y77" s="602">
        <f t="shared" ref="Y77:Y82" si="9">W77-BF77</f>
        <v>255.43899999999999</v>
      </c>
      <c r="Z77" s="596">
        <f t="shared" ref="Z77:Z82" si="10">X77-BG77</f>
        <v>233.779</v>
      </c>
      <c r="AA77" s="602">
        <v>-5.0000000000000001E-3</v>
      </c>
      <c r="AB77" s="596">
        <v>-0.38100000000000001</v>
      </c>
      <c r="AC77" s="602">
        <f t="shared" ref="AC77:AC82" si="11">AA77-BJ77</f>
        <v>-5.0000000000000001E-3</v>
      </c>
      <c r="AD77" s="596">
        <f t="shared" ref="AD77:AD82" si="12">AB77-BK77</f>
        <v>-0.38100000000000001</v>
      </c>
      <c r="AE77" s="602">
        <v>10351.834999999999</v>
      </c>
      <c r="AF77" s="596">
        <v>9807.5820000000003</v>
      </c>
      <c r="AG77" s="602">
        <f t="shared" ref="AG77:AG82" si="13">AE77-BN77</f>
        <v>10351.834999999999</v>
      </c>
      <c r="AH77" s="596">
        <f>AF77-BO77</f>
        <v>9807.5820000000003</v>
      </c>
      <c r="AI77" s="146"/>
    </row>
    <row r="78" spans="1:35">
      <c r="A78" s="166"/>
      <c r="B78" s="167" t="s">
        <v>65</v>
      </c>
      <c r="C78" s="604">
        <v>7.1999999999999995E-2</v>
      </c>
      <c r="D78" s="597">
        <v>0.36699999999999999</v>
      </c>
      <c r="E78" s="604">
        <f t="shared" si="0"/>
        <v>7.1999999999999995E-2</v>
      </c>
      <c r="F78" s="597">
        <f t="shared" si="0"/>
        <v>0.36699999999999999</v>
      </c>
      <c r="G78" s="604">
        <v>1088.575</v>
      </c>
      <c r="H78" s="597">
        <v>828.11300000000006</v>
      </c>
      <c r="I78" s="604">
        <f t="shared" si="1"/>
        <v>1088.575</v>
      </c>
      <c r="J78" s="597">
        <f t="shared" si="2"/>
        <v>828.11300000000006</v>
      </c>
      <c r="K78" s="604">
        <v>5281.2219999999998</v>
      </c>
      <c r="L78" s="597">
        <v>5323.1419999999998</v>
      </c>
      <c r="M78" s="604">
        <f t="shared" si="3"/>
        <v>5281.2219999999998</v>
      </c>
      <c r="N78" s="597">
        <f t="shared" si="4"/>
        <v>5323.1419999999998</v>
      </c>
      <c r="O78" s="604">
        <v>2859.1790000000001</v>
      </c>
      <c r="P78" s="597">
        <v>2545.9769999999999</v>
      </c>
      <c r="Q78" s="604">
        <f t="shared" si="5"/>
        <v>2859.1790000000001</v>
      </c>
      <c r="R78" s="597">
        <f t="shared" si="6"/>
        <v>2545.9769999999999</v>
      </c>
      <c r="S78" s="735">
        <v>0</v>
      </c>
      <c r="T78" s="597">
        <v>0</v>
      </c>
      <c r="U78" s="604">
        <f t="shared" si="7"/>
        <v>0</v>
      </c>
      <c r="V78" s="597">
        <f t="shared" si="8"/>
        <v>0</v>
      </c>
      <c r="W78" s="604">
        <v>255.33500000000001</v>
      </c>
      <c r="X78" s="597">
        <v>233.65100000000001</v>
      </c>
      <c r="Y78" s="604">
        <f t="shared" si="9"/>
        <v>255.33500000000001</v>
      </c>
      <c r="Z78" s="597">
        <f t="shared" si="10"/>
        <v>233.65100000000001</v>
      </c>
      <c r="AA78" s="604">
        <v>-7.1999999999999995E-2</v>
      </c>
      <c r="AB78" s="597">
        <v>0</v>
      </c>
      <c r="AC78" s="604">
        <f t="shared" si="11"/>
        <v>-7.1999999999999995E-2</v>
      </c>
      <c r="AD78" s="597">
        <f t="shared" si="12"/>
        <v>0</v>
      </c>
      <c r="AE78" s="604">
        <v>9484.3109999999997</v>
      </c>
      <c r="AF78" s="597">
        <v>8931.25</v>
      </c>
      <c r="AG78" s="604">
        <f>AE78-BN78</f>
        <v>9484.3109999999997</v>
      </c>
      <c r="AH78" s="597">
        <f t="shared" ref="AH78:AH82" si="14">AF78-BO78</f>
        <v>8931.25</v>
      </c>
      <c r="AI78" s="88"/>
    </row>
    <row r="79" spans="1:35">
      <c r="A79" s="162"/>
      <c r="B79" s="163" t="s">
        <v>398</v>
      </c>
      <c r="C79" s="593">
        <v>0</v>
      </c>
      <c r="D79" s="597">
        <v>0</v>
      </c>
      <c r="E79" s="593">
        <f t="shared" si="0"/>
        <v>0</v>
      </c>
      <c r="F79" s="597">
        <f t="shared" si="0"/>
        <v>0</v>
      </c>
      <c r="G79" s="593">
        <v>1047.7950000000001</v>
      </c>
      <c r="H79" s="597">
        <v>794.42100000000005</v>
      </c>
      <c r="I79" s="593">
        <f t="shared" si="1"/>
        <v>1047.7950000000001</v>
      </c>
      <c r="J79" s="597">
        <f t="shared" si="2"/>
        <v>794.42100000000005</v>
      </c>
      <c r="K79" s="593">
        <v>4557.8519999999999</v>
      </c>
      <c r="L79" s="597">
        <v>4599.4660000000003</v>
      </c>
      <c r="M79" s="593">
        <f t="shared" si="3"/>
        <v>4557.8519999999999</v>
      </c>
      <c r="N79" s="597">
        <f t="shared" si="4"/>
        <v>4599.4660000000003</v>
      </c>
      <c r="O79" s="593">
        <v>2074.9160000000002</v>
      </c>
      <c r="P79" s="597">
        <v>1889.8510000000001</v>
      </c>
      <c r="Q79" s="593">
        <f t="shared" si="5"/>
        <v>2074.9160000000002</v>
      </c>
      <c r="R79" s="597">
        <f t="shared" si="6"/>
        <v>1889.8510000000001</v>
      </c>
      <c r="S79" s="736">
        <v>0</v>
      </c>
      <c r="T79" s="597">
        <v>0</v>
      </c>
      <c r="U79" s="593">
        <f t="shared" si="7"/>
        <v>0</v>
      </c>
      <c r="V79" s="597">
        <f t="shared" si="8"/>
        <v>0</v>
      </c>
      <c r="W79" s="593">
        <v>255.18299999999999</v>
      </c>
      <c r="X79" s="597">
        <v>230.72300000000001</v>
      </c>
      <c r="Y79" s="593">
        <f t="shared" si="9"/>
        <v>255.18299999999999</v>
      </c>
      <c r="Z79" s="597">
        <f t="shared" si="10"/>
        <v>230.72300000000001</v>
      </c>
      <c r="AA79" s="593">
        <v>0</v>
      </c>
      <c r="AB79" s="597">
        <v>0</v>
      </c>
      <c r="AC79" s="593">
        <f t="shared" si="11"/>
        <v>0</v>
      </c>
      <c r="AD79" s="597">
        <f t="shared" si="12"/>
        <v>0</v>
      </c>
      <c r="AE79" s="593">
        <v>7935.7460000000001</v>
      </c>
      <c r="AF79" s="597">
        <v>7514.4610000000002</v>
      </c>
      <c r="AG79" s="593">
        <f t="shared" si="13"/>
        <v>7935.7460000000001</v>
      </c>
      <c r="AH79" s="597">
        <f t="shared" si="14"/>
        <v>7514.4610000000002</v>
      </c>
      <c r="AI79" s="88"/>
    </row>
    <row r="80" spans="1:35">
      <c r="A80" s="162"/>
      <c r="B80" s="163" t="s">
        <v>399</v>
      </c>
      <c r="C80" s="593">
        <v>0</v>
      </c>
      <c r="D80" s="597">
        <v>0</v>
      </c>
      <c r="E80" s="593">
        <f t="shared" si="0"/>
        <v>0</v>
      </c>
      <c r="F80" s="597">
        <f t="shared" si="0"/>
        <v>0</v>
      </c>
      <c r="G80" s="593">
        <v>0.36</v>
      </c>
      <c r="H80" s="597">
        <v>2.2490000000000001</v>
      </c>
      <c r="I80" s="593">
        <f t="shared" si="1"/>
        <v>0.36</v>
      </c>
      <c r="J80" s="597">
        <f t="shared" si="2"/>
        <v>2.2490000000000001</v>
      </c>
      <c r="K80" s="593">
        <v>0.19500000000000001</v>
      </c>
      <c r="L80" s="597">
        <v>0.24399999999999999</v>
      </c>
      <c r="M80" s="593">
        <f t="shared" si="3"/>
        <v>0.19500000000000001</v>
      </c>
      <c r="N80" s="597">
        <f t="shared" si="4"/>
        <v>0.24399999999999999</v>
      </c>
      <c r="O80" s="593">
        <v>15.856999999999999</v>
      </c>
      <c r="P80" s="597">
        <v>14.169</v>
      </c>
      <c r="Q80" s="593">
        <f t="shared" si="5"/>
        <v>15.856999999999999</v>
      </c>
      <c r="R80" s="597">
        <f t="shared" si="6"/>
        <v>14.169</v>
      </c>
      <c r="S80" s="736">
        <v>0</v>
      </c>
      <c r="T80" s="597">
        <v>0</v>
      </c>
      <c r="U80" s="593">
        <f t="shared" si="7"/>
        <v>0</v>
      </c>
      <c r="V80" s="597">
        <f t="shared" si="8"/>
        <v>0</v>
      </c>
      <c r="W80" s="593">
        <v>1.2E-2</v>
      </c>
      <c r="X80" s="597">
        <v>1.2E-2</v>
      </c>
      <c r="Y80" s="593">
        <f t="shared" si="9"/>
        <v>1.2E-2</v>
      </c>
      <c r="Z80" s="597">
        <f t="shared" si="10"/>
        <v>1.2E-2</v>
      </c>
      <c r="AA80" s="593">
        <v>0</v>
      </c>
      <c r="AB80" s="597">
        <v>0</v>
      </c>
      <c r="AC80" s="593">
        <f t="shared" si="11"/>
        <v>0</v>
      </c>
      <c r="AD80" s="597">
        <f t="shared" si="12"/>
        <v>0</v>
      </c>
      <c r="AE80" s="593">
        <v>16.423999999999999</v>
      </c>
      <c r="AF80" s="597">
        <v>16.673999999999999</v>
      </c>
      <c r="AG80" s="593">
        <f t="shared" si="13"/>
        <v>16.423999999999999</v>
      </c>
      <c r="AH80" s="597">
        <f t="shared" si="14"/>
        <v>16.673999999999999</v>
      </c>
      <c r="AI80" s="88"/>
    </row>
    <row r="81" spans="1:35">
      <c r="A81" s="162"/>
      <c r="B81" s="163" t="s">
        <v>400</v>
      </c>
      <c r="C81" s="604">
        <v>7.1999999999999995E-2</v>
      </c>
      <c r="D81" s="597">
        <v>0.36699999999999999</v>
      </c>
      <c r="E81" s="604">
        <f t="shared" si="0"/>
        <v>7.1999999999999995E-2</v>
      </c>
      <c r="F81" s="597">
        <f t="shared" si="0"/>
        <v>0.36699999999999999</v>
      </c>
      <c r="G81" s="604">
        <v>40.42</v>
      </c>
      <c r="H81" s="597">
        <v>31.443000000000001</v>
      </c>
      <c r="I81" s="604">
        <f t="shared" si="1"/>
        <v>40.42</v>
      </c>
      <c r="J81" s="597">
        <f t="shared" si="2"/>
        <v>31.443000000000001</v>
      </c>
      <c r="K81" s="604">
        <v>723.17499999999995</v>
      </c>
      <c r="L81" s="597">
        <v>723.43200000000002</v>
      </c>
      <c r="M81" s="604">
        <f t="shared" si="3"/>
        <v>723.17499999999995</v>
      </c>
      <c r="N81" s="597">
        <f t="shared" si="4"/>
        <v>723.43200000000002</v>
      </c>
      <c r="O81" s="604">
        <v>768.40599999999995</v>
      </c>
      <c r="P81" s="597">
        <v>641.95699999999999</v>
      </c>
      <c r="Q81" s="604">
        <f t="shared" si="5"/>
        <v>768.40599999999995</v>
      </c>
      <c r="R81" s="597">
        <f t="shared" si="6"/>
        <v>641.95699999999999</v>
      </c>
      <c r="S81" s="735">
        <v>0</v>
      </c>
      <c r="T81" s="597">
        <v>0</v>
      </c>
      <c r="U81" s="604">
        <f t="shared" si="7"/>
        <v>0</v>
      </c>
      <c r="V81" s="597">
        <f t="shared" si="8"/>
        <v>0</v>
      </c>
      <c r="W81" s="604">
        <v>0.14000000000000001</v>
      </c>
      <c r="X81" s="597">
        <v>2.9159999999999999</v>
      </c>
      <c r="Y81" s="604">
        <f t="shared" si="9"/>
        <v>0.14000000000000001</v>
      </c>
      <c r="Z81" s="597">
        <f t="shared" si="10"/>
        <v>2.9159999999999999</v>
      </c>
      <c r="AA81" s="604">
        <v>-7.1999999999999995E-2</v>
      </c>
      <c r="AB81" s="597">
        <v>0</v>
      </c>
      <c r="AC81" s="604">
        <f t="shared" si="11"/>
        <v>-7.1999999999999995E-2</v>
      </c>
      <c r="AD81" s="597">
        <f t="shared" si="12"/>
        <v>0</v>
      </c>
      <c r="AE81" s="604">
        <v>1532.1410000000001</v>
      </c>
      <c r="AF81" s="597">
        <v>1400.115</v>
      </c>
      <c r="AG81" s="604">
        <f t="shared" si="13"/>
        <v>1532.1410000000001</v>
      </c>
      <c r="AH81" s="597">
        <f t="shared" si="14"/>
        <v>1400.115</v>
      </c>
      <c r="AI81" s="88"/>
    </row>
    <row r="82" spans="1:35">
      <c r="A82" s="162"/>
      <c r="B82" s="163" t="s">
        <v>66</v>
      </c>
      <c r="C82" s="593">
        <v>0.01</v>
      </c>
      <c r="D82" s="597">
        <v>1.7999999999999999E-2</v>
      </c>
      <c r="E82" s="593">
        <f t="shared" si="0"/>
        <v>0.01</v>
      </c>
      <c r="F82" s="597">
        <f t="shared" si="0"/>
        <v>1.7999999999999999E-2</v>
      </c>
      <c r="G82" s="593">
        <v>-33.173999999999999</v>
      </c>
      <c r="H82" s="597">
        <v>-8.9090000000000007</v>
      </c>
      <c r="I82" s="593">
        <f t="shared" si="1"/>
        <v>-33.173999999999999</v>
      </c>
      <c r="J82" s="597">
        <f t="shared" si="2"/>
        <v>-8.9090000000000007</v>
      </c>
      <c r="K82" s="593">
        <v>872.09500000000003</v>
      </c>
      <c r="L82" s="597">
        <v>850.20500000000004</v>
      </c>
      <c r="M82" s="593">
        <f t="shared" si="3"/>
        <v>872.09500000000003</v>
      </c>
      <c r="N82" s="597">
        <f t="shared" si="4"/>
        <v>850.20500000000004</v>
      </c>
      <c r="O82" s="593">
        <v>28.422000000000001</v>
      </c>
      <c r="P82" s="597">
        <v>35.271000000000001</v>
      </c>
      <c r="Q82" s="593">
        <f t="shared" si="5"/>
        <v>28.422000000000001</v>
      </c>
      <c r="R82" s="597">
        <f t="shared" si="6"/>
        <v>35.271000000000001</v>
      </c>
      <c r="S82" s="736">
        <v>0</v>
      </c>
      <c r="T82" s="597">
        <v>0</v>
      </c>
      <c r="U82" s="593">
        <f t="shared" si="7"/>
        <v>0</v>
      </c>
      <c r="V82" s="597">
        <f t="shared" si="8"/>
        <v>0</v>
      </c>
      <c r="W82" s="593">
        <v>0.104</v>
      </c>
      <c r="X82" s="597">
        <v>0.128</v>
      </c>
      <c r="Y82" s="593">
        <f t="shared" si="9"/>
        <v>0.104</v>
      </c>
      <c r="Z82" s="597">
        <f t="shared" si="10"/>
        <v>0.128</v>
      </c>
      <c r="AA82" s="593">
        <v>6.7000000000000004E-2</v>
      </c>
      <c r="AB82" s="597">
        <v>-0.38100000000000001</v>
      </c>
      <c r="AC82" s="593">
        <f t="shared" si="11"/>
        <v>6.7000000000000004E-2</v>
      </c>
      <c r="AD82" s="597">
        <f t="shared" si="12"/>
        <v>-0.38100000000000001</v>
      </c>
      <c r="AE82" s="593">
        <v>867.524</v>
      </c>
      <c r="AF82" s="597">
        <v>876.33199999999999</v>
      </c>
      <c r="AG82" s="593">
        <f t="shared" si="13"/>
        <v>867.524</v>
      </c>
      <c r="AH82" s="597">
        <f t="shared" si="14"/>
        <v>876.33199999999999</v>
      </c>
      <c r="AI82" s="88"/>
    </row>
    <row r="83" spans="1:35">
      <c r="A83" s="171"/>
      <c r="B83" s="171"/>
      <c r="C83" s="171"/>
      <c r="D83" s="171"/>
      <c r="E83" s="171"/>
      <c r="F83" s="171"/>
      <c r="G83" s="171">
        <v>0</v>
      </c>
      <c r="H83" s="171">
        <v>0</v>
      </c>
      <c r="I83" s="171"/>
      <c r="J83" s="171"/>
      <c r="K83" s="171">
        <v>0</v>
      </c>
      <c r="L83" s="713">
        <v>0</v>
      </c>
      <c r="M83" s="171"/>
      <c r="N83" s="171"/>
      <c r="O83" s="171">
        <v>0</v>
      </c>
      <c r="P83" s="171">
        <v>0</v>
      </c>
      <c r="Q83" s="171"/>
      <c r="R83" s="171"/>
      <c r="S83" s="737">
        <v>0</v>
      </c>
      <c r="T83" s="171">
        <v>0</v>
      </c>
      <c r="U83" s="171"/>
      <c r="V83" s="171"/>
      <c r="W83" s="171">
        <v>0</v>
      </c>
      <c r="X83" s="171">
        <v>0</v>
      </c>
      <c r="Y83" s="171"/>
      <c r="Z83" s="171"/>
      <c r="AA83" s="171">
        <v>0</v>
      </c>
      <c r="AB83" s="171">
        <v>0</v>
      </c>
      <c r="AC83" s="171"/>
      <c r="AD83" s="171"/>
      <c r="AE83" s="171">
        <v>0</v>
      </c>
      <c r="AF83" s="171">
        <v>0</v>
      </c>
      <c r="AG83" s="171"/>
      <c r="AH83" s="171"/>
      <c r="AI83" s="171"/>
    </row>
    <row r="84" spans="1:35">
      <c r="A84" s="160" t="s">
        <v>401</v>
      </c>
      <c r="B84" s="161"/>
      <c r="C84" s="602">
        <v>0</v>
      </c>
      <c r="D84" s="596">
        <v>-2E-3</v>
      </c>
      <c r="E84" s="602">
        <f t="shared" ref="E84:E88" si="15">C84-AL84</f>
        <v>0</v>
      </c>
      <c r="F84" s="596">
        <f t="shared" ref="F84:F88" si="16">D84-AM84</f>
        <v>-2E-3</v>
      </c>
      <c r="G84" s="602">
        <v>-701.19100000000003</v>
      </c>
      <c r="H84" s="596">
        <v>-617.80399999999997</v>
      </c>
      <c r="I84" s="602">
        <f t="shared" ref="I84:I88" si="17">G84-AP84</f>
        <v>-701.19100000000003</v>
      </c>
      <c r="J84" s="596">
        <f t="shared" ref="J84:J88" si="18">H84-AQ84</f>
        <v>-617.80399999999997</v>
      </c>
      <c r="K84" s="602">
        <v>-3782.6909999999998</v>
      </c>
      <c r="L84" s="596">
        <v>-3742.8490000000002</v>
      </c>
      <c r="M84" s="602">
        <f t="shared" ref="M84:M88" si="19">K84-AT84</f>
        <v>-3782.6909999999998</v>
      </c>
      <c r="N84" s="596">
        <f t="shared" ref="N84:N88" si="20">L84-AU84</f>
        <v>-3742.8490000000002</v>
      </c>
      <c r="O84" s="602">
        <v>-1564.729</v>
      </c>
      <c r="P84" s="596">
        <v>-1282.058</v>
      </c>
      <c r="Q84" s="602">
        <f t="shared" ref="Q84:Q88" si="21">O84-AX84</f>
        <v>-1564.729</v>
      </c>
      <c r="R84" s="596">
        <f t="shared" ref="R84:R88" si="22">P84-AY84</f>
        <v>-1282.058</v>
      </c>
      <c r="S84" s="734">
        <v>0</v>
      </c>
      <c r="T84" s="596">
        <v>0</v>
      </c>
      <c r="U84" s="602">
        <f t="shared" ref="U84:U88" si="23">S84-BB84</f>
        <v>0</v>
      </c>
      <c r="V84" s="596">
        <f t="shared" ref="V84:V88" si="24">T84-BC84</f>
        <v>0</v>
      </c>
      <c r="W84" s="602">
        <v>-106.387</v>
      </c>
      <c r="X84" s="596">
        <v>-116.66</v>
      </c>
      <c r="Y84" s="602">
        <f t="shared" ref="Y84:Y88" si="25">W84-BF84</f>
        <v>-106.387</v>
      </c>
      <c r="Z84" s="596">
        <f t="shared" ref="Z84:Z88" si="26">X84-BG84</f>
        <v>-116.66</v>
      </c>
      <c r="AA84" s="602">
        <v>0</v>
      </c>
      <c r="AB84" s="596">
        <v>0</v>
      </c>
      <c r="AC84" s="602">
        <f t="shared" ref="AC84:AC88" si="27">AA84-BJ84</f>
        <v>0</v>
      </c>
      <c r="AD84" s="596">
        <f t="shared" ref="AD84:AD88" si="28">AB84-BK84</f>
        <v>0</v>
      </c>
      <c r="AE84" s="602">
        <v>-6154.9979999999996</v>
      </c>
      <c r="AF84" s="596">
        <v>-5759.3729999999996</v>
      </c>
      <c r="AG84" s="602">
        <f t="shared" ref="AG84:AG88" si="29">AE84-BN84</f>
        <v>-6154.9979999999996</v>
      </c>
      <c r="AH84" s="596">
        <f t="shared" ref="AH84:AH88" si="30">AF84-BO84</f>
        <v>-5759.3729999999996</v>
      </c>
      <c r="AI84" s="146"/>
    </row>
    <row r="85" spans="1:35">
      <c r="A85" s="166"/>
      <c r="B85" s="167" t="s">
        <v>402</v>
      </c>
      <c r="C85" s="593">
        <v>0</v>
      </c>
      <c r="D85" s="597">
        <v>0</v>
      </c>
      <c r="E85" s="593">
        <f t="shared" si="15"/>
        <v>0</v>
      </c>
      <c r="F85" s="597">
        <f t="shared" si="16"/>
        <v>0</v>
      </c>
      <c r="G85" s="593">
        <v>-612.86800000000005</v>
      </c>
      <c r="H85" s="597">
        <v>-545.96199999999999</v>
      </c>
      <c r="I85" s="593">
        <f t="shared" si="17"/>
        <v>-612.86800000000005</v>
      </c>
      <c r="J85" s="597">
        <f t="shared" si="18"/>
        <v>-545.96199999999999</v>
      </c>
      <c r="K85" s="593">
        <v>-2368.7449999999999</v>
      </c>
      <c r="L85" s="597">
        <v>-2413.386</v>
      </c>
      <c r="M85" s="593">
        <f t="shared" si="19"/>
        <v>-2368.7449999999999</v>
      </c>
      <c r="N85" s="597">
        <f t="shared" si="20"/>
        <v>-2413.386</v>
      </c>
      <c r="O85" s="593">
        <v>-1109.818</v>
      </c>
      <c r="P85" s="597">
        <v>-875.71600000000001</v>
      </c>
      <c r="Q85" s="593">
        <f t="shared" si="21"/>
        <v>-1109.818</v>
      </c>
      <c r="R85" s="597">
        <f t="shared" si="22"/>
        <v>-875.71600000000001</v>
      </c>
      <c r="S85" s="736">
        <v>0</v>
      </c>
      <c r="T85" s="597">
        <v>0</v>
      </c>
      <c r="U85" s="593">
        <f t="shared" si="23"/>
        <v>0</v>
      </c>
      <c r="V85" s="597">
        <f t="shared" si="24"/>
        <v>0</v>
      </c>
      <c r="W85" s="593">
        <v>-86.369</v>
      </c>
      <c r="X85" s="597">
        <v>-99.75</v>
      </c>
      <c r="Y85" s="593">
        <f t="shared" si="25"/>
        <v>-86.369</v>
      </c>
      <c r="Z85" s="597">
        <f t="shared" si="26"/>
        <v>-99.75</v>
      </c>
      <c r="AA85" s="593">
        <v>0</v>
      </c>
      <c r="AB85" s="597">
        <v>0</v>
      </c>
      <c r="AC85" s="593">
        <f t="shared" si="27"/>
        <v>0</v>
      </c>
      <c r="AD85" s="597">
        <f t="shared" si="28"/>
        <v>0</v>
      </c>
      <c r="AE85" s="593">
        <v>-4177.8</v>
      </c>
      <c r="AF85" s="597">
        <v>-3934.8139999999999</v>
      </c>
      <c r="AG85" s="593">
        <f t="shared" si="29"/>
        <v>-4177.8</v>
      </c>
      <c r="AH85" s="597">
        <f t="shared" si="30"/>
        <v>-3934.8139999999999</v>
      </c>
      <c r="AI85" s="88"/>
    </row>
    <row r="86" spans="1:35">
      <c r="A86" s="162"/>
      <c r="B86" s="163" t="s">
        <v>403</v>
      </c>
      <c r="C86" s="593">
        <v>0</v>
      </c>
      <c r="D86" s="597">
        <v>0</v>
      </c>
      <c r="E86" s="593">
        <f t="shared" si="15"/>
        <v>0</v>
      </c>
      <c r="F86" s="597">
        <f t="shared" si="16"/>
        <v>0</v>
      </c>
      <c r="G86" s="593">
        <v>-1E-3</v>
      </c>
      <c r="H86" s="597">
        <v>-1.2E-2</v>
      </c>
      <c r="I86" s="593">
        <f t="shared" si="17"/>
        <v>-1E-3</v>
      </c>
      <c r="J86" s="597">
        <f t="shared" si="18"/>
        <v>-1.2E-2</v>
      </c>
      <c r="K86" s="593">
        <v>-3.0000000000000001E-3</v>
      </c>
      <c r="L86" s="597">
        <v>-3.0000000000000001E-3</v>
      </c>
      <c r="M86" s="593">
        <f t="shared" si="19"/>
        <v>-3.0000000000000001E-3</v>
      </c>
      <c r="N86" s="597">
        <f t="shared" si="20"/>
        <v>-3.0000000000000001E-3</v>
      </c>
      <c r="O86" s="593">
        <v>-53.271999999999998</v>
      </c>
      <c r="P86" s="597">
        <v>-50.33</v>
      </c>
      <c r="Q86" s="593">
        <f t="shared" si="21"/>
        <v>-53.271999999999998</v>
      </c>
      <c r="R86" s="597">
        <f t="shared" si="22"/>
        <v>-50.33</v>
      </c>
      <c r="S86" s="736">
        <v>0</v>
      </c>
      <c r="T86" s="597">
        <v>0</v>
      </c>
      <c r="U86" s="593">
        <f t="shared" si="23"/>
        <v>0</v>
      </c>
      <c r="V86" s="597">
        <f t="shared" si="24"/>
        <v>0</v>
      </c>
      <c r="W86" s="593">
        <v>0</v>
      </c>
      <c r="X86" s="597">
        <v>0</v>
      </c>
      <c r="Y86" s="593">
        <f t="shared" si="25"/>
        <v>0</v>
      </c>
      <c r="Z86" s="597">
        <f t="shared" si="26"/>
        <v>0</v>
      </c>
      <c r="AA86" s="593">
        <v>0</v>
      </c>
      <c r="AB86" s="597">
        <v>0</v>
      </c>
      <c r="AC86" s="593">
        <f t="shared" si="27"/>
        <v>0</v>
      </c>
      <c r="AD86" s="597">
        <f t="shared" si="28"/>
        <v>0</v>
      </c>
      <c r="AE86" s="593">
        <v>-53.276000000000003</v>
      </c>
      <c r="AF86" s="597">
        <v>-50.344999999999999</v>
      </c>
      <c r="AG86" s="593">
        <f t="shared" si="29"/>
        <v>-53.276000000000003</v>
      </c>
      <c r="AH86" s="597">
        <f t="shared" si="30"/>
        <v>-50.344999999999999</v>
      </c>
      <c r="AI86" s="88"/>
    </row>
    <row r="87" spans="1:35">
      <c r="A87" s="162"/>
      <c r="B87" s="163" t="s">
        <v>70</v>
      </c>
      <c r="C87" s="593">
        <v>0</v>
      </c>
      <c r="D87" s="597">
        <v>0</v>
      </c>
      <c r="E87" s="593">
        <f t="shared" si="15"/>
        <v>0</v>
      </c>
      <c r="F87" s="597">
        <f t="shared" si="16"/>
        <v>0</v>
      </c>
      <c r="G87" s="593">
        <v>-26.532</v>
      </c>
      <c r="H87" s="597">
        <v>-6.1310000000000002</v>
      </c>
      <c r="I87" s="593">
        <f t="shared" si="17"/>
        <v>-26.532</v>
      </c>
      <c r="J87" s="597">
        <f t="shared" si="18"/>
        <v>-6.1310000000000002</v>
      </c>
      <c r="K87" s="593">
        <v>-647.98900000000003</v>
      </c>
      <c r="L87" s="597">
        <v>-610.47500000000002</v>
      </c>
      <c r="M87" s="593">
        <f t="shared" si="19"/>
        <v>-647.98900000000003</v>
      </c>
      <c r="N87" s="597">
        <f t="shared" si="20"/>
        <v>-610.47500000000002</v>
      </c>
      <c r="O87" s="593">
        <v>-271.90499999999997</v>
      </c>
      <c r="P87" s="597">
        <v>-229.82400000000001</v>
      </c>
      <c r="Q87" s="593">
        <f t="shared" si="21"/>
        <v>-271.90499999999997</v>
      </c>
      <c r="R87" s="597">
        <f t="shared" si="22"/>
        <v>-229.82400000000001</v>
      </c>
      <c r="S87" s="736">
        <v>0</v>
      </c>
      <c r="T87" s="597">
        <v>0</v>
      </c>
      <c r="U87" s="593">
        <f t="shared" si="23"/>
        <v>0</v>
      </c>
      <c r="V87" s="597">
        <f t="shared" si="24"/>
        <v>0</v>
      </c>
      <c r="W87" s="593">
        <v>-18.638000000000002</v>
      </c>
      <c r="X87" s="597">
        <v>-15.045999999999999</v>
      </c>
      <c r="Y87" s="593">
        <f t="shared" si="25"/>
        <v>-18.638000000000002</v>
      </c>
      <c r="Z87" s="597">
        <f t="shared" si="26"/>
        <v>-15.045999999999999</v>
      </c>
      <c r="AA87" s="593">
        <v>0</v>
      </c>
      <c r="AB87" s="597">
        <v>0</v>
      </c>
      <c r="AC87" s="593">
        <f t="shared" si="27"/>
        <v>0</v>
      </c>
      <c r="AD87" s="597">
        <f t="shared" si="28"/>
        <v>0</v>
      </c>
      <c r="AE87" s="593">
        <v>-965.06399999999996</v>
      </c>
      <c r="AF87" s="597">
        <v>-861.476</v>
      </c>
      <c r="AG87" s="593">
        <f t="shared" si="29"/>
        <v>-965.06399999999996</v>
      </c>
      <c r="AH87" s="597">
        <f t="shared" si="30"/>
        <v>-861.476</v>
      </c>
      <c r="AI87" s="88"/>
    </row>
    <row r="88" spans="1:35">
      <c r="A88" s="162"/>
      <c r="B88" s="163" t="s">
        <v>404</v>
      </c>
      <c r="C88" s="593">
        <v>0</v>
      </c>
      <c r="D88" s="597">
        <v>-2E-3</v>
      </c>
      <c r="E88" s="593">
        <f t="shared" si="15"/>
        <v>0</v>
      </c>
      <c r="F88" s="597">
        <f t="shared" si="16"/>
        <v>-2E-3</v>
      </c>
      <c r="G88" s="593">
        <v>-61.79</v>
      </c>
      <c r="H88" s="597">
        <v>-65.698999999999998</v>
      </c>
      <c r="I88" s="593">
        <f t="shared" si="17"/>
        <v>-61.79</v>
      </c>
      <c r="J88" s="597">
        <f t="shared" si="18"/>
        <v>-65.698999999999998</v>
      </c>
      <c r="K88" s="593">
        <v>-765.95399999999995</v>
      </c>
      <c r="L88" s="597">
        <v>-718.98500000000001</v>
      </c>
      <c r="M88" s="593">
        <f t="shared" si="19"/>
        <v>-765.95399999999995</v>
      </c>
      <c r="N88" s="597">
        <f t="shared" si="20"/>
        <v>-718.98500000000001</v>
      </c>
      <c r="O88" s="593">
        <v>-129.73400000000001</v>
      </c>
      <c r="P88" s="597">
        <v>-126.188</v>
      </c>
      <c r="Q88" s="593">
        <f t="shared" si="21"/>
        <v>-129.73400000000001</v>
      </c>
      <c r="R88" s="597">
        <f t="shared" si="22"/>
        <v>-126.188</v>
      </c>
      <c r="S88" s="736">
        <v>0</v>
      </c>
      <c r="T88" s="597">
        <v>0</v>
      </c>
      <c r="U88" s="593">
        <f t="shared" si="23"/>
        <v>0</v>
      </c>
      <c r="V88" s="597">
        <f t="shared" si="24"/>
        <v>0</v>
      </c>
      <c r="W88" s="593">
        <v>-1.38</v>
      </c>
      <c r="X88" s="597">
        <v>-1.8640000000000001</v>
      </c>
      <c r="Y88" s="593">
        <f t="shared" si="25"/>
        <v>-1.38</v>
      </c>
      <c r="Z88" s="597">
        <f t="shared" si="26"/>
        <v>-1.8640000000000001</v>
      </c>
      <c r="AA88" s="593">
        <v>0</v>
      </c>
      <c r="AB88" s="597">
        <v>0</v>
      </c>
      <c r="AC88" s="593">
        <f t="shared" si="27"/>
        <v>0</v>
      </c>
      <c r="AD88" s="597">
        <f t="shared" si="28"/>
        <v>0</v>
      </c>
      <c r="AE88" s="593">
        <v>-958.85799999999995</v>
      </c>
      <c r="AF88" s="597">
        <v>-912.73800000000006</v>
      </c>
      <c r="AG88" s="593">
        <f t="shared" si="29"/>
        <v>-958.85799999999995</v>
      </c>
      <c r="AH88" s="597">
        <f t="shared" si="30"/>
        <v>-912.73800000000006</v>
      </c>
      <c r="AI88" s="88"/>
    </row>
    <row r="89" spans="1:35">
      <c r="A89" s="171"/>
      <c r="B89" s="171"/>
      <c r="C89" s="171"/>
      <c r="D89" s="171"/>
      <c r="E89" s="171"/>
      <c r="F89" s="171"/>
      <c r="G89" s="171">
        <v>0</v>
      </c>
      <c r="H89" s="171">
        <v>0</v>
      </c>
      <c r="I89" s="171"/>
      <c r="J89" s="171"/>
      <c r="K89" s="171">
        <v>0</v>
      </c>
      <c r="L89" s="713">
        <v>0</v>
      </c>
      <c r="M89" s="171"/>
      <c r="N89" s="171"/>
      <c r="O89" s="171">
        <v>0</v>
      </c>
      <c r="P89" s="171">
        <v>0</v>
      </c>
      <c r="Q89" s="171"/>
      <c r="R89" s="171"/>
      <c r="S89" s="737">
        <v>0</v>
      </c>
      <c r="T89" s="171">
        <v>0</v>
      </c>
      <c r="U89" s="171"/>
      <c r="V89" s="171"/>
      <c r="W89" s="171">
        <v>0</v>
      </c>
      <c r="X89" s="171">
        <v>0</v>
      </c>
      <c r="Y89" s="171"/>
      <c r="Z89" s="171"/>
      <c r="AA89" s="171">
        <v>0</v>
      </c>
      <c r="AB89" s="171">
        <v>0</v>
      </c>
      <c r="AC89" s="171"/>
      <c r="AD89" s="171"/>
      <c r="AE89" s="171">
        <v>0</v>
      </c>
      <c r="AF89" s="171">
        <v>0</v>
      </c>
      <c r="AG89" s="171"/>
      <c r="AH89" s="171"/>
      <c r="AI89" s="171"/>
    </row>
    <row r="90" spans="1:35">
      <c r="A90" s="160" t="s">
        <v>405</v>
      </c>
      <c r="B90" s="161"/>
      <c r="C90" s="602">
        <v>8.2000000000000003E-2</v>
      </c>
      <c r="D90" s="596">
        <v>0.38300000000000001</v>
      </c>
      <c r="E90" s="602">
        <f t="shared" ref="E90" si="31">C90-AL90</f>
        <v>8.2000000000000003E-2</v>
      </c>
      <c r="F90" s="596">
        <f t="shared" ref="F90" si="32">D90-AM90</f>
        <v>0.38300000000000001</v>
      </c>
      <c r="G90" s="602">
        <v>354.21</v>
      </c>
      <c r="H90" s="596">
        <v>201.4</v>
      </c>
      <c r="I90" s="602">
        <f t="shared" ref="I90" si="33">G90-AP90</f>
        <v>354.21</v>
      </c>
      <c r="J90" s="596">
        <f t="shared" ref="J90" si="34">H90-AQ90</f>
        <v>201.4</v>
      </c>
      <c r="K90" s="602">
        <v>2370.6260000000002</v>
      </c>
      <c r="L90" s="596">
        <v>2430.498</v>
      </c>
      <c r="M90" s="602">
        <f t="shared" ref="M90" si="35">K90-AT90</f>
        <v>2370.6260000000002</v>
      </c>
      <c r="N90" s="596">
        <f t="shared" ref="N90" si="36">L90-AU90</f>
        <v>2430.498</v>
      </c>
      <c r="O90" s="602">
        <v>1322.8720000000001</v>
      </c>
      <c r="P90" s="596">
        <v>1299.19</v>
      </c>
      <c r="Q90" s="602">
        <f t="shared" ref="Q90" si="37">O90-AX90</f>
        <v>1322.8720000000001</v>
      </c>
      <c r="R90" s="596">
        <f t="shared" ref="R90" si="38">P90-AY90</f>
        <v>1299.19</v>
      </c>
      <c r="S90" s="734">
        <v>0</v>
      </c>
      <c r="T90" s="596">
        <v>0</v>
      </c>
      <c r="U90" s="602">
        <f t="shared" ref="U90" si="39">S90-BB90</f>
        <v>0</v>
      </c>
      <c r="V90" s="596">
        <f t="shared" ref="V90" si="40">T90-BC90</f>
        <v>0</v>
      </c>
      <c r="W90" s="602">
        <v>149.05199999999999</v>
      </c>
      <c r="X90" s="596">
        <v>117.119</v>
      </c>
      <c r="Y90" s="602">
        <f t="shared" ref="Y90" si="41">W90-BF90</f>
        <v>149.05199999999999</v>
      </c>
      <c r="Z90" s="596">
        <f t="shared" ref="Z90" si="42">X90-BG90</f>
        <v>117.119</v>
      </c>
      <c r="AA90" s="602">
        <v>-5.0000000000000001E-3</v>
      </c>
      <c r="AB90" s="596">
        <v>-0.38100000000000001</v>
      </c>
      <c r="AC90" s="602">
        <f t="shared" ref="AC90" si="43">AA90-BJ90</f>
        <v>-5.0000000000000001E-3</v>
      </c>
      <c r="AD90" s="596">
        <f t="shared" ref="AD90" si="44">AB90-BK90</f>
        <v>-0.38100000000000001</v>
      </c>
      <c r="AE90" s="602">
        <v>4196.8370000000004</v>
      </c>
      <c r="AF90" s="596">
        <v>4048.2089999999998</v>
      </c>
      <c r="AG90" s="602">
        <f t="shared" ref="AG90" si="45">AE90-BN90</f>
        <v>4196.8370000000004</v>
      </c>
      <c r="AH90" s="596">
        <f t="shared" ref="AH90" si="46">AF90-BO90</f>
        <v>4048.2089999999998</v>
      </c>
      <c r="AI90" s="146"/>
    </row>
    <row r="91" spans="1:35">
      <c r="A91" s="171"/>
      <c r="B91" s="171"/>
      <c r="C91" s="171"/>
      <c r="D91" s="171"/>
      <c r="E91" s="171"/>
      <c r="F91" s="171"/>
      <c r="G91" s="171">
        <v>0</v>
      </c>
      <c r="H91" s="171">
        <v>0</v>
      </c>
      <c r="I91" s="171"/>
      <c r="J91" s="171"/>
      <c r="K91" s="171">
        <v>0</v>
      </c>
      <c r="L91" s="713">
        <v>0</v>
      </c>
      <c r="M91" s="171"/>
      <c r="N91" s="171"/>
      <c r="O91" s="171">
        <v>0</v>
      </c>
      <c r="P91" s="171">
        <v>0</v>
      </c>
      <c r="Q91" s="171"/>
      <c r="R91" s="171"/>
      <c r="S91" s="737">
        <v>0</v>
      </c>
      <c r="T91" s="171">
        <v>0</v>
      </c>
      <c r="U91" s="171"/>
      <c r="V91" s="171"/>
      <c r="W91" s="171">
        <v>0</v>
      </c>
      <c r="X91" s="171">
        <v>0</v>
      </c>
      <c r="Y91" s="171"/>
      <c r="Z91" s="171"/>
      <c r="AA91" s="171">
        <v>0</v>
      </c>
      <c r="AB91" s="171">
        <v>0</v>
      </c>
      <c r="AC91" s="171"/>
      <c r="AD91" s="171"/>
      <c r="AE91" s="171">
        <v>0</v>
      </c>
      <c r="AF91" s="171">
        <v>0</v>
      </c>
      <c r="AG91" s="171"/>
      <c r="AH91" s="171"/>
      <c r="AI91" s="171"/>
    </row>
    <row r="92" spans="1:35">
      <c r="A92" s="166"/>
      <c r="B92" s="167" t="s">
        <v>406</v>
      </c>
      <c r="C92" s="593">
        <v>0</v>
      </c>
      <c r="D92" s="597">
        <v>0</v>
      </c>
      <c r="E92" s="593">
        <f t="shared" ref="E92:E94" si="47">C92-AL92</f>
        <v>0</v>
      </c>
      <c r="F92" s="597">
        <f t="shared" ref="F92:F94" si="48">D92-AM92</f>
        <v>0</v>
      </c>
      <c r="G92" s="593">
        <v>24.908000000000001</v>
      </c>
      <c r="H92" s="597">
        <v>41.110999999999997</v>
      </c>
      <c r="I92" s="593">
        <f t="shared" ref="I92:I94" si="49">G92-AP92</f>
        <v>24.908000000000001</v>
      </c>
      <c r="J92" s="597">
        <f t="shared" ref="J92:J94" si="50">H92-AQ92</f>
        <v>41.110999999999997</v>
      </c>
      <c r="K92" s="593">
        <v>68.841999999999999</v>
      </c>
      <c r="L92" s="597">
        <v>69.305000000000007</v>
      </c>
      <c r="M92" s="593">
        <f t="shared" ref="M92:M94" si="51">K92-AT92</f>
        <v>68.841999999999999</v>
      </c>
      <c r="N92" s="597">
        <f t="shared" ref="N92:N94" si="52">L92-AU92</f>
        <v>69.305000000000007</v>
      </c>
      <c r="O92" s="593">
        <v>32.372999999999998</v>
      </c>
      <c r="P92" s="597">
        <v>26.670999999999999</v>
      </c>
      <c r="Q92" s="593">
        <f t="shared" ref="Q92:Q94" si="53">O92-AX92</f>
        <v>32.372999999999998</v>
      </c>
      <c r="R92" s="597">
        <f t="shared" ref="R92:R94" si="54">P92-AY92</f>
        <v>26.670999999999999</v>
      </c>
      <c r="S92" s="736">
        <v>0</v>
      </c>
      <c r="T92" s="597">
        <v>0</v>
      </c>
      <c r="U92" s="593">
        <f t="shared" ref="U92:U94" si="55">S92-BB92</f>
        <v>0</v>
      </c>
      <c r="V92" s="597">
        <f t="shared" ref="V92:V94" si="56">T92-BC92</f>
        <v>0</v>
      </c>
      <c r="W92" s="593">
        <v>0.11899999999999999</v>
      </c>
      <c r="X92" s="597">
        <v>0.28000000000000003</v>
      </c>
      <c r="Y92" s="593">
        <f t="shared" ref="Y92:Y94" si="57">W92-BF92</f>
        <v>0.11899999999999999</v>
      </c>
      <c r="Z92" s="597">
        <f t="shared" ref="Z92:Z94" si="58">X92-BG92</f>
        <v>0.28000000000000003</v>
      </c>
      <c r="AA92" s="593">
        <v>0</v>
      </c>
      <c r="AB92" s="597">
        <v>0</v>
      </c>
      <c r="AC92" s="593">
        <f t="shared" ref="AC92:AC94" si="59">AA92-BJ92</f>
        <v>0</v>
      </c>
      <c r="AD92" s="597">
        <f t="shared" ref="AD92:AD94" si="60">AB92-BK92</f>
        <v>0</v>
      </c>
      <c r="AE92" s="593">
        <v>126.242</v>
      </c>
      <c r="AF92" s="597">
        <v>137.36699999999999</v>
      </c>
      <c r="AG92" s="593">
        <f t="shared" ref="AG92:AG94" si="61">AE92-BN92</f>
        <v>126.242</v>
      </c>
      <c r="AH92" s="597">
        <f t="shared" ref="AH92:AH94" si="62">AF92-BO92</f>
        <v>137.36699999999999</v>
      </c>
      <c r="AI92" s="88"/>
    </row>
    <row r="93" spans="1:35">
      <c r="A93" s="162"/>
      <c r="B93" s="163" t="s">
        <v>407</v>
      </c>
      <c r="C93" s="593">
        <v>-2.1749999999999998</v>
      </c>
      <c r="D93" s="597">
        <v>-4.3159999999999998</v>
      </c>
      <c r="E93" s="593">
        <f t="shared" si="47"/>
        <v>-2.1749999999999998</v>
      </c>
      <c r="F93" s="597">
        <f t="shared" si="48"/>
        <v>-4.3159999999999998</v>
      </c>
      <c r="G93" s="593">
        <v>-159.97</v>
      </c>
      <c r="H93" s="597">
        <v>-152.959</v>
      </c>
      <c r="I93" s="593">
        <f t="shared" si="49"/>
        <v>-159.97</v>
      </c>
      <c r="J93" s="597">
        <f t="shared" si="50"/>
        <v>-152.959</v>
      </c>
      <c r="K93" s="593">
        <v>-240.16200000000001</v>
      </c>
      <c r="L93" s="597">
        <v>-263.19</v>
      </c>
      <c r="M93" s="593">
        <f t="shared" si="51"/>
        <v>-240.16200000000001</v>
      </c>
      <c r="N93" s="597">
        <f t="shared" si="52"/>
        <v>-263.19</v>
      </c>
      <c r="O93" s="593">
        <v>-94.343999999999994</v>
      </c>
      <c r="P93" s="597">
        <v>-84.397999999999996</v>
      </c>
      <c r="Q93" s="593">
        <f t="shared" si="53"/>
        <v>-94.343999999999994</v>
      </c>
      <c r="R93" s="597">
        <f t="shared" si="54"/>
        <v>-84.397999999999996</v>
      </c>
      <c r="S93" s="736">
        <v>0</v>
      </c>
      <c r="T93" s="597">
        <v>0</v>
      </c>
      <c r="U93" s="593">
        <f t="shared" si="55"/>
        <v>0</v>
      </c>
      <c r="V93" s="597">
        <f t="shared" si="56"/>
        <v>0</v>
      </c>
      <c r="W93" s="593">
        <v>-10.148999999999999</v>
      </c>
      <c r="X93" s="597">
        <v>-10.555999999999999</v>
      </c>
      <c r="Y93" s="593">
        <f t="shared" si="57"/>
        <v>-10.148999999999999</v>
      </c>
      <c r="Z93" s="597">
        <f t="shared" si="58"/>
        <v>-10.555999999999999</v>
      </c>
      <c r="AA93" s="593">
        <v>0</v>
      </c>
      <c r="AB93" s="597">
        <v>0</v>
      </c>
      <c r="AC93" s="593">
        <f t="shared" si="59"/>
        <v>0</v>
      </c>
      <c r="AD93" s="597">
        <f t="shared" si="60"/>
        <v>0</v>
      </c>
      <c r="AE93" s="593">
        <v>-506.8</v>
      </c>
      <c r="AF93" s="597">
        <v>-515.41899999999998</v>
      </c>
      <c r="AG93" s="593">
        <f t="shared" si="61"/>
        <v>-506.8</v>
      </c>
      <c r="AH93" s="597">
        <f t="shared" si="62"/>
        <v>-515.41899999999998</v>
      </c>
      <c r="AI93" s="88"/>
    </row>
    <row r="94" spans="1:35">
      <c r="A94" s="162"/>
      <c r="B94" s="163" t="s">
        <v>408</v>
      </c>
      <c r="C94" s="593">
        <v>-26.030999999999999</v>
      </c>
      <c r="D94" s="597">
        <v>-17.791</v>
      </c>
      <c r="E94" s="593">
        <f t="shared" si="47"/>
        <v>-26.030999999999999</v>
      </c>
      <c r="F94" s="597">
        <f t="shared" si="48"/>
        <v>-17.791</v>
      </c>
      <c r="G94" s="593">
        <v>-161.26599999999999</v>
      </c>
      <c r="H94" s="597">
        <v>-117.193</v>
      </c>
      <c r="I94" s="593">
        <f t="shared" si="49"/>
        <v>-161.26599999999999</v>
      </c>
      <c r="J94" s="597">
        <f t="shared" si="50"/>
        <v>-117.193</v>
      </c>
      <c r="K94" s="593">
        <v>-479.19499999999999</v>
      </c>
      <c r="L94" s="597">
        <v>-503.15</v>
      </c>
      <c r="M94" s="593">
        <f t="shared" si="51"/>
        <v>-479.19499999999999</v>
      </c>
      <c r="N94" s="597">
        <f t="shared" si="52"/>
        <v>-503.15</v>
      </c>
      <c r="O94" s="593">
        <v>-138.84899999999999</v>
      </c>
      <c r="P94" s="597">
        <v>-106.038</v>
      </c>
      <c r="Q94" s="593">
        <f t="shared" si="53"/>
        <v>-138.84899999999999</v>
      </c>
      <c r="R94" s="597">
        <f t="shared" si="54"/>
        <v>-106.038</v>
      </c>
      <c r="S94" s="736">
        <v>-0.503</v>
      </c>
      <c r="T94" s="597">
        <v>-0.11799999999999999</v>
      </c>
      <c r="U94" s="593">
        <f t="shared" si="55"/>
        <v>-0.503</v>
      </c>
      <c r="V94" s="597">
        <f t="shared" si="56"/>
        <v>-0.11799999999999999</v>
      </c>
      <c r="W94" s="593">
        <v>-15.053000000000001</v>
      </c>
      <c r="X94" s="597">
        <v>-26.681999999999999</v>
      </c>
      <c r="Y94" s="593">
        <f t="shared" si="57"/>
        <v>-15.053000000000001</v>
      </c>
      <c r="Z94" s="597">
        <f t="shared" si="58"/>
        <v>-26.681999999999999</v>
      </c>
      <c r="AA94" s="593">
        <v>15.615</v>
      </c>
      <c r="AB94" s="597">
        <v>0.16300000000000001</v>
      </c>
      <c r="AC94" s="593">
        <f t="shared" si="59"/>
        <v>15.615</v>
      </c>
      <c r="AD94" s="597">
        <f t="shared" si="60"/>
        <v>0.16300000000000001</v>
      </c>
      <c r="AE94" s="593">
        <v>-805.28200000000004</v>
      </c>
      <c r="AF94" s="597">
        <v>-770.80899999999997</v>
      </c>
      <c r="AG94" s="593">
        <f t="shared" si="61"/>
        <v>-805.28200000000004</v>
      </c>
      <c r="AH94" s="597">
        <f t="shared" si="62"/>
        <v>-770.80899999999997</v>
      </c>
      <c r="AI94" s="88"/>
    </row>
    <row r="95" spans="1:35">
      <c r="A95" s="171"/>
      <c r="B95" s="171"/>
      <c r="C95" s="171"/>
      <c r="D95" s="171"/>
      <c r="E95" s="171"/>
      <c r="F95" s="171"/>
      <c r="G95" s="171">
        <v>0</v>
      </c>
      <c r="H95" s="171">
        <v>0</v>
      </c>
      <c r="I95" s="171"/>
      <c r="J95" s="171"/>
      <c r="K95" s="171">
        <v>0</v>
      </c>
      <c r="L95" s="713">
        <v>0</v>
      </c>
      <c r="M95" s="171"/>
      <c r="N95" s="171"/>
      <c r="O95" s="171">
        <v>0</v>
      </c>
      <c r="P95" s="171">
        <v>0</v>
      </c>
      <c r="Q95" s="171"/>
      <c r="R95" s="171"/>
      <c r="S95" s="737">
        <v>0</v>
      </c>
      <c r="T95" s="171">
        <v>0</v>
      </c>
      <c r="U95" s="171"/>
      <c r="V95" s="171"/>
      <c r="W95" s="171">
        <v>0</v>
      </c>
      <c r="X95" s="171">
        <v>0</v>
      </c>
      <c r="Y95" s="171"/>
      <c r="Z95" s="171"/>
      <c r="AA95" s="171">
        <v>0</v>
      </c>
      <c r="AB95" s="171">
        <v>0</v>
      </c>
      <c r="AC95" s="171"/>
      <c r="AD95" s="171"/>
      <c r="AE95" s="171">
        <v>0</v>
      </c>
      <c r="AF95" s="171">
        <v>0</v>
      </c>
      <c r="AG95" s="171"/>
      <c r="AH95" s="171"/>
      <c r="AI95" s="171"/>
    </row>
    <row r="96" spans="1:35">
      <c r="A96" s="160" t="s">
        <v>409</v>
      </c>
      <c r="B96" s="161"/>
      <c r="C96" s="602">
        <v>-28.123999999999999</v>
      </c>
      <c r="D96" s="599">
        <v>-21.724</v>
      </c>
      <c r="E96" s="602">
        <f t="shared" ref="E96" si="63">C96-AL96</f>
        <v>-28.123999999999999</v>
      </c>
      <c r="F96" s="599">
        <f t="shared" ref="F96" si="64">D96-AM96</f>
        <v>-21.724</v>
      </c>
      <c r="G96" s="602">
        <v>57.881999999999998</v>
      </c>
      <c r="H96" s="599">
        <v>-27.640999999999998</v>
      </c>
      <c r="I96" s="602">
        <f t="shared" ref="I96" si="65">G96-AP96</f>
        <v>57.881999999999998</v>
      </c>
      <c r="J96" s="599">
        <f t="shared" ref="J96" si="66">H96-AQ96</f>
        <v>-27.640999999999998</v>
      </c>
      <c r="K96" s="602">
        <v>1720.1110000000001</v>
      </c>
      <c r="L96" s="599">
        <v>1733.463</v>
      </c>
      <c r="M96" s="602">
        <f t="shared" ref="M96" si="67">K96-AT96</f>
        <v>1720.1110000000001</v>
      </c>
      <c r="N96" s="599">
        <f t="shared" ref="N96" si="68">L96-AU96</f>
        <v>1733.463</v>
      </c>
      <c r="O96" s="602">
        <v>1122.0519999999999</v>
      </c>
      <c r="P96" s="599">
        <v>1135.425</v>
      </c>
      <c r="Q96" s="602">
        <f t="shared" ref="Q96" si="69">O96-AX96</f>
        <v>1122.0519999999999</v>
      </c>
      <c r="R96" s="599">
        <f t="shared" ref="R96" si="70">P96-AY96</f>
        <v>1135.425</v>
      </c>
      <c r="S96" s="734">
        <v>-0.503</v>
      </c>
      <c r="T96" s="599">
        <v>-0.11799999999999999</v>
      </c>
      <c r="U96" s="602">
        <f t="shared" ref="U96" si="71">S96-BB96</f>
        <v>-0.503</v>
      </c>
      <c r="V96" s="599">
        <f t="shared" ref="V96" si="72">T96-BC96</f>
        <v>-0.11799999999999999</v>
      </c>
      <c r="W96" s="602">
        <v>123.96899999999999</v>
      </c>
      <c r="X96" s="599">
        <v>80.161000000000001</v>
      </c>
      <c r="Y96" s="602">
        <f t="shared" ref="Y96" si="73">W96-BF96</f>
        <v>123.96899999999999</v>
      </c>
      <c r="Z96" s="599">
        <f t="shared" ref="Z96" si="74">X96-BG96</f>
        <v>80.161000000000001</v>
      </c>
      <c r="AA96" s="602">
        <v>15.61</v>
      </c>
      <c r="AB96" s="599">
        <v>-0.218</v>
      </c>
      <c r="AC96" s="602">
        <f t="shared" ref="AC96" si="75">AA96-BJ96</f>
        <v>15.61</v>
      </c>
      <c r="AD96" s="599">
        <f t="shared" ref="AD96" si="76">AB96-BK96</f>
        <v>-0.218</v>
      </c>
      <c r="AE96" s="602">
        <v>3010.9969999999998</v>
      </c>
      <c r="AF96" s="599">
        <v>2899.348</v>
      </c>
      <c r="AG96" s="602">
        <f t="shared" ref="AG96" si="77">AE96-BN96</f>
        <v>3010.9969999999998</v>
      </c>
      <c r="AH96" s="599">
        <f t="shared" ref="AH96" si="78">AF96-BO96</f>
        <v>2899.348</v>
      </c>
      <c r="AI96" s="146"/>
    </row>
    <row r="97" spans="1:35">
      <c r="A97" s="171"/>
      <c r="B97" s="171"/>
      <c r="C97" s="171"/>
      <c r="D97" s="171"/>
      <c r="E97" s="171"/>
      <c r="F97" s="171"/>
      <c r="G97" s="171">
        <v>0</v>
      </c>
      <c r="H97" s="171">
        <v>0</v>
      </c>
      <c r="I97" s="171"/>
      <c r="J97" s="171"/>
      <c r="K97" s="171">
        <v>0</v>
      </c>
      <c r="L97" s="713">
        <v>0</v>
      </c>
      <c r="M97" s="171"/>
      <c r="N97" s="171"/>
      <c r="O97" s="171">
        <v>0</v>
      </c>
      <c r="P97" s="171">
        <v>0</v>
      </c>
      <c r="Q97" s="171"/>
      <c r="R97" s="171"/>
      <c r="S97" s="737">
        <v>0</v>
      </c>
      <c r="T97" s="171">
        <v>0</v>
      </c>
      <c r="U97" s="171"/>
      <c r="V97" s="171"/>
      <c r="W97" s="171">
        <v>0</v>
      </c>
      <c r="X97" s="171">
        <v>0</v>
      </c>
      <c r="Y97" s="171"/>
      <c r="Z97" s="171"/>
      <c r="AA97" s="171">
        <v>0</v>
      </c>
      <c r="AB97" s="171">
        <v>0</v>
      </c>
      <c r="AC97" s="171"/>
      <c r="AD97" s="171"/>
      <c r="AE97" s="171">
        <v>0</v>
      </c>
      <c r="AF97" s="171">
        <v>0</v>
      </c>
      <c r="AG97" s="171"/>
      <c r="AH97" s="171"/>
      <c r="AI97" s="171"/>
    </row>
    <row r="98" spans="1:35">
      <c r="A98" s="166"/>
      <c r="B98" s="167" t="s">
        <v>410</v>
      </c>
      <c r="C98" s="593">
        <v>0</v>
      </c>
      <c r="D98" s="597">
        <v>0</v>
      </c>
      <c r="E98" s="593">
        <f t="shared" ref="E98:E100" si="79">C98-AL98</f>
        <v>0</v>
      </c>
      <c r="F98" s="597">
        <f t="shared" ref="F98:F100" si="80">D98-AM98</f>
        <v>0</v>
      </c>
      <c r="G98" s="593">
        <v>-117.756</v>
      </c>
      <c r="H98" s="597">
        <v>-101.82599999999999</v>
      </c>
      <c r="I98" s="593">
        <f t="shared" ref="I98:I100" si="81">G98-AP98</f>
        <v>-117.756</v>
      </c>
      <c r="J98" s="597">
        <f t="shared" ref="J98:J99" si="82">H98-AQ98</f>
        <v>-101.82599999999999</v>
      </c>
      <c r="K98" s="593">
        <v>-519.13099999999997</v>
      </c>
      <c r="L98" s="597">
        <v>-456.24900000000002</v>
      </c>
      <c r="M98" s="593">
        <f t="shared" ref="M98:M100" si="83">K98-AT98</f>
        <v>-519.13099999999997</v>
      </c>
      <c r="N98" s="597">
        <f t="shared" ref="N98:N100" si="84">L98-AU98</f>
        <v>-456.24900000000002</v>
      </c>
      <c r="O98" s="593">
        <v>-170.10400000000001</v>
      </c>
      <c r="P98" s="597">
        <v>-137.935</v>
      </c>
      <c r="Q98" s="593">
        <f t="shared" ref="Q98:Q100" si="85">O98-AX98</f>
        <v>-170.10400000000001</v>
      </c>
      <c r="R98" s="597">
        <f t="shared" ref="R98:R100" si="86">P98-AY98</f>
        <v>-137.935</v>
      </c>
      <c r="S98" s="736">
        <v>0</v>
      </c>
      <c r="T98" s="597">
        <v>0</v>
      </c>
      <c r="U98" s="593">
        <f t="shared" ref="U98:U100" si="87">S98-BB98</f>
        <v>0</v>
      </c>
      <c r="V98" s="597">
        <f t="shared" ref="V98:V100" si="88">T98-BC98</f>
        <v>0</v>
      </c>
      <c r="W98" s="593">
        <v>-37.027999999999999</v>
      </c>
      <c r="X98" s="597">
        <v>-34.951000000000001</v>
      </c>
      <c r="Y98" s="593">
        <f t="shared" ref="Y98:Y100" si="89">W98-BF98</f>
        <v>-37.027999999999999</v>
      </c>
      <c r="Z98" s="597">
        <f t="shared" ref="Z98:Z100" si="90">X98-BG98</f>
        <v>-34.951000000000001</v>
      </c>
      <c r="AA98" s="593">
        <v>0</v>
      </c>
      <c r="AB98" s="597">
        <v>0</v>
      </c>
      <c r="AC98" s="593">
        <f t="shared" ref="AC98:AC100" si="91">AA98-BJ98</f>
        <v>0</v>
      </c>
      <c r="AD98" s="597">
        <f t="shared" ref="AD98:AD100" si="92">AB98-BK98</f>
        <v>0</v>
      </c>
      <c r="AE98" s="593">
        <v>-844.01900000000001</v>
      </c>
      <c r="AF98" s="597">
        <v>-730.96100000000001</v>
      </c>
      <c r="AG98" s="593">
        <f t="shared" ref="AG98:AG100" si="93">AE98-BN98</f>
        <v>-844.01900000000001</v>
      </c>
      <c r="AH98" s="597">
        <f t="shared" ref="AH98:AH100" si="94">AF98-BO98</f>
        <v>-730.96100000000001</v>
      </c>
      <c r="AI98" s="88"/>
    </row>
    <row r="99" spans="1:35">
      <c r="A99" s="166"/>
      <c r="B99" s="167" t="s">
        <v>411</v>
      </c>
      <c r="C99" s="593">
        <v>0</v>
      </c>
      <c r="D99" s="597">
        <v>0</v>
      </c>
      <c r="E99" s="593">
        <f t="shared" si="79"/>
        <v>0</v>
      </c>
      <c r="F99" s="597">
        <f t="shared" si="80"/>
        <v>0</v>
      </c>
      <c r="G99" s="593">
        <v>-0.93899999999999995</v>
      </c>
      <c r="H99" s="597">
        <v>0</v>
      </c>
      <c r="I99" s="593">
        <f t="shared" si="81"/>
        <v>-0.93899999999999995</v>
      </c>
      <c r="J99" s="597">
        <f t="shared" si="82"/>
        <v>0</v>
      </c>
      <c r="K99" s="593">
        <v>0</v>
      </c>
      <c r="L99" s="597">
        <v>0</v>
      </c>
      <c r="M99" s="593">
        <f t="shared" si="83"/>
        <v>0</v>
      </c>
      <c r="N99" s="597">
        <f t="shared" si="84"/>
        <v>0</v>
      </c>
      <c r="O99" s="593">
        <v>0</v>
      </c>
      <c r="P99" s="597">
        <v>31.03</v>
      </c>
      <c r="Q99" s="593">
        <f t="shared" si="85"/>
        <v>0</v>
      </c>
      <c r="R99" s="597">
        <f t="shared" si="86"/>
        <v>31.03</v>
      </c>
      <c r="S99" s="736">
        <v>0</v>
      </c>
      <c r="T99" s="597">
        <v>0</v>
      </c>
      <c r="U99" s="593">
        <f t="shared" si="87"/>
        <v>0</v>
      </c>
      <c r="V99" s="597">
        <f t="shared" si="88"/>
        <v>0</v>
      </c>
      <c r="W99" s="593">
        <v>-4.1269999999999998</v>
      </c>
      <c r="X99" s="597">
        <v>0</v>
      </c>
      <c r="Y99" s="593">
        <f t="shared" si="89"/>
        <v>-4.1269999999999998</v>
      </c>
      <c r="Z99" s="597">
        <f t="shared" si="90"/>
        <v>0</v>
      </c>
      <c r="AA99" s="593">
        <v>0</v>
      </c>
      <c r="AB99" s="597">
        <v>-5.891</v>
      </c>
      <c r="AC99" s="593">
        <f t="shared" si="91"/>
        <v>0</v>
      </c>
      <c r="AD99" s="597">
        <f t="shared" si="92"/>
        <v>-5.891</v>
      </c>
      <c r="AE99" s="593">
        <v>-5.0659999999999998</v>
      </c>
      <c r="AF99" s="597">
        <v>25.138999999999999</v>
      </c>
      <c r="AG99" s="593">
        <f t="shared" si="93"/>
        <v>-5.0659999999999998</v>
      </c>
      <c r="AH99" s="597">
        <f t="shared" si="94"/>
        <v>25.138999999999999</v>
      </c>
      <c r="AI99" s="88"/>
    </row>
    <row r="100" spans="1:35" ht="25.5">
      <c r="A100" s="166"/>
      <c r="B100" s="167" t="s">
        <v>412</v>
      </c>
      <c r="C100" s="593">
        <v>0</v>
      </c>
      <c r="D100" s="597">
        <v>0</v>
      </c>
      <c r="E100" s="593">
        <f t="shared" si="79"/>
        <v>0</v>
      </c>
      <c r="F100" s="597">
        <f t="shared" si="80"/>
        <v>0</v>
      </c>
      <c r="G100" s="593">
        <v>-22.588999999999999</v>
      </c>
      <c r="H100" s="597">
        <v>-13.054</v>
      </c>
      <c r="I100" s="593">
        <f t="shared" si="81"/>
        <v>-22.588999999999999</v>
      </c>
      <c r="J100" s="597">
        <f>H100-AH100</f>
        <v>182.72200000000001</v>
      </c>
      <c r="K100" s="593">
        <v>-159.114</v>
      </c>
      <c r="L100" s="597">
        <v>-174.369</v>
      </c>
      <c r="M100" s="593">
        <f t="shared" si="83"/>
        <v>-159.114</v>
      </c>
      <c r="N100" s="597">
        <f t="shared" si="84"/>
        <v>-174.369</v>
      </c>
      <c r="O100" s="593">
        <v>-11.396000000000001</v>
      </c>
      <c r="P100" s="597">
        <v>-8.2460000000000004</v>
      </c>
      <c r="Q100" s="593">
        <f t="shared" si="85"/>
        <v>-11.396000000000001</v>
      </c>
      <c r="R100" s="597">
        <f t="shared" si="86"/>
        <v>-8.2460000000000004</v>
      </c>
      <c r="S100" s="736">
        <v>0</v>
      </c>
      <c r="T100" s="597">
        <v>0</v>
      </c>
      <c r="U100" s="593">
        <f t="shared" si="87"/>
        <v>0</v>
      </c>
      <c r="V100" s="597">
        <f t="shared" si="88"/>
        <v>0</v>
      </c>
      <c r="W100" s="593">
        <v>-3.5000000000000003E-2</v>
      </c>
      <c r="X100" s="597">
        <v>-0.107</v>
      </c>
      <c r="Y100" s="593">
        <f t="shared" si="89"/>
        <v>-3.5000000000000003E-2</v>
      </c>
      <c r="Z100" s="597">
        <f t="shared" si="90"/>
        <v>-0.107</v>
      </c>
      <c r="AA100" s="593">
        <v>0</v>
      </c>
      <c r="AB100" s="597">
        <v>0</v>
      </c>
      <c r="AC100" s="593">
        <f t="shared" si="91"/>
        <v>0</v>
      </c>
      <c r="AD100" s="597">
        <f t="shared" si="92"/>
        <v>0</v>
      </c>
      <c r="AE100" s="593">
        <v>-193.13399999999999</v>
      </c>
      <c r="AF100" s="597">
        <v>-195.77600000000001</v>
      </c>
      <c r="AG100" s="593">
        <f t="shared" si="93"/>
        <v>-193.13399999999999</v>
      </c>
      <c r="AH100" s="597">
        <f t="shared" si="94"/>
        <v>-195.77600000000001</v>
      </c>
      <c r="AI100" s="88"/>
    </row>
    <row r="101" spans="1:35">
      <c r="A101" s="171"/>
      <c r="B101" s="171"/>
      <c r="C101" s="171">
        <v>0</v>
      </c>
      <c r="D101" s="171">
        <v>0</v>
      </c>
      <c r="E101" s="171"/>
      <c r="F101" s="171"/>
      <c r="G101" s="171">
        <v>0</v>
      </c>
      <c r="H101" s="171">
        <v>0</v>
      </c>
      <c r="I101" s="171"/>
      <c r="J101" s="171"/>
      <c r="K101" s="171">
        <v>0</v>
      </c>
      <c r="L101" s="713">
        <v>0</v>
      </c>
      <c r="M101" s="171"/>
      <c r="N101" s="171"/>
      <c r="O101" s="171">
        <v>0</v>
      </c>
      <c r="P101" s="171">
        <v>0</v>
      </c>
      <c r="Q101" s="171"/>
      <c r="R101" s="171"/>
      <c r="S101" s="737">
        <v>0</v>
      </c>
      <c r="T101" s="171">
        <v>0</v>
      </c>
      <c r="U101" s="171"/>
      <c r="V101" s="171"/>
      <c r="W101" s="171">
        <v>0</v>
      </c>
      <c r="X101" s="171">
        <v>0</v>
      </c>
      <c r="Y101" s="171"/>
      <c r="Z101" s="171"/>
      <c r="AA101" s="171">
        <v>0</v>
      </c>
      <c r="AB101" s="171">
        <v>0</v>
      </c>
      <c r="AC101" s="171"/>
      <c r="AD101" s="171"/>
      <c r="AE101" s="171">
        <v>0</v>
      </c>
      <c r="AF101" s="171">
        <v>0</v>
      </c>
      <c r="AG101" s="171"/>
      <c r="AH101" s="171"/>
      <c r="AI101" s="171"/>
    </row>
    <row r="102" spans="1:35">
      <c r="A102" s="160" t="s">
        <v>413</v>
      </c>
      <c r="B102" s="161"/>
      <c r="C102" s="602">
        <v>-28.123999999999999</v>
      </c>
      <c r="D102" s="596">
        <v>-21.724</v>
      </c>
      <c r="E102" s="602">
        <f t="shared" ref="E102" si="95">C102-AL102</f>
        <v>-28.123999999999999</v>
      </c>
      <c r="F102" s="596">
        <f t="shared" ref="F102" si="96">D102-AM102</f>
        <v>-21.724</v>
      </c>
      <c r="G102" s="602">
        <v>-83.402000000000001</v>
      </c>
      <c r="H102" s="596">
        <v>-142.52099999999999</v>
      </c>
      <c r="I102" s="602">
        <f t="shared" ref="I102" si="97">G102-AP102</f>
        <v>-83.402000000000001</v>
      </c>
      <c r="J102" s="596">
        <f>H102-AH102</f>
        <v>-2140.2710000000002</v>
      </c>
      <c r="K102" s="602">
        <v>1041.866</v>
      </c>
      <c r="L102" s="596">
        <v>1102.845</v>
      </c>
      <c r="M102" s="602">
        <f t="shared" ref="M102" si="98">K102-AT102</f>
        <v>1041.866</v>
      </c>
      <c r="N102" s="596">
        <f t="shared" ref="N102" si="99">L102-AU102</f>
        <v>1102.845</v>
      </c>
      <c r="O102" s="602">
        <v>940.55200000000002</v>
      </c>
      <c r="P102" s="596">
        <v>1020.274</v>
      </c>
      <c r="Q102" s="602">
        <f t="shared" ref="Q102" si="100">O102-AX102</f>
        <v>940.55200000000002</v>
      </c>
      <c r="R102" s="596">
        <f t="shared" ref="R102" si="101">P102-AY102</f>
        <v>1020.274</v>
      </c>
      <c r="S102" s="734">
        <v>-0.503</v>
      </c>
      <c r="T102" s="596">
        <v>-0.11799999999999999</v>
      </c>
      <c r="U102" s="602">
        <f t="shared" ref="U102" si="102">S102-BB102</f>
        <v>-0.503</v>
      </c>
      <c r="V102" s="596">
        <f t="shared" ref="V102" si="103">T102-BC102</f>
        <v>-0.11799999999999999</v>
      </c>
      <c r="W102" s="602">
        <v>82.778999999999996</v>
      </c>
      <c r="X102" s="596">
        <v>45.103000000000002</v>
      </c>
      <c r="Y102" s="602">
        <f t="shared" ref="Y102" si="104">W102-BF102</f>
        <v>82.778999999999996</v>
      </c>
      <c r="Z102" s="596">
        <f t="shared" ref="Z102" si="105">X102-BG102</f>
        <v>45.103000000000002</v>
      </c>
      <c r="AA102" s="602">
        <v>15.61</v>
      </c>
      <c r="AB102" s="596">
        <v>-6.109</v>
      </c>
      <c r="AC102" s="602">
        <f t="shared" ref="AC102" si="106">AA102-BJ102</f>
        <v>15.61</v>
      </c>
      <c r="AD102" s="596">
        <f t="shared" ref="AD102" si="107">AB102-BK102</f>
        <v>-6.109</v>
      </c>
      <c r="AE102" s="602">
        <v>1968.778</v>
      </c>
      <c r="AF102" s="596">
        <v>1997.75</v>
      </c>
      <c r="AG102" s="602">
        <f t="shared" ref="AG102" si="108">AE102-BN102</f>
        <v>1968.778</v>
      </c>
      <c r="AH102" s="596">
        <f t="shared" ref="AH102" si="109">AF102-BO102</f>
        <v>1997.75</v>
      </c>
      <c r="AI102" s="697"/>
    </row>
    <row r="103" spans="1:35">
      <c r="A103" s="171"/>
      <c r="B103" s="171"/>
      <c r="C103" s="171">
        <v>0</v>
      </c>
      <c r="D103" s="171">
        <v>0</v>
      </c>
      <c r="E103" s="171"/>
      <c r="F103" s="171"/>
      <c r="G103" s="171">
        <v>0</v>
      </c>
      <c r="H103" s="171">
        <v>0</v>
      </c>
      <c r="I103" s="171"/>
      <c r="J103" s="171"/>
      <c r="K103" s="171">
        <v>0</v>
      </c>
      <c r="L103" s="713">
        <v>0</v>
      </c>
      <c r="M103" s="171"/>
      <c r="N103" s="171"/>
      <c r="O103" s="171">
        <v>0</v>
      </c>
      <c r="P103" s="171">
        <v>0</v>
      </c>
      <c r="Q103" s="171"/>
      <c r="R103" s="171"/>
      <c r="S103" s="737">
        <v>0</v>
      </c>
      <c r="T103" s="171">
        <v>0</v>
      </c>
      <c r="U103" s="171"/>
      <c r="V103" s="171"/>
      <c r="W103" s="171">
        <v>0</v>
      </c>
      <c r="X103" s="171">
        <v>0</v>
      </c>
      <c r="Y103" s="171"/>
      <c r="Z103" s="171"/>
      <c r="AA103" s="171">
        <v>0</v>
      </c>
      <c r="AB103" s="171">
        <v>0</v>
      </c>
      <c r="AC103" s="171"/>
      <c r="AD103" s="171"/>
      <c r="AE103" s="171">
        <v>0</v>
      </c>
      <c r="AF103" s="171">
        <v>0</v>
      </c>
      <c r="AG103" s="171"/>
      <c r="AH103" s="171"/>
      <c r="AI103" s="171"/>
    </row>
    <row r="104" spans="1:35">
      <c r="A104" s="160" t="s">
        <v>414</v>
      </c>
      <c r="B104" s="161"/>
      <c r="C104" s="602">
        <v>-40.738999999999997</v>
      </c>
      <c r="D104" s="596">
        <v>-75.716999999999999</v>
      </c>
      <c r="E104" s="602">
        <f t="shared" ref="E104:E113" si="110">C104-AL104</f>
        <v>-40.738999999999997</v>
      </c>
      <c r="F104" s="596">
        <f t="shared" ref="F104:F113" si="111">D104-AM104</f>
        <v>-75.716999999999999</v>
      </c>
      <c r="G104" s="602">
        <v>74.165999999999997</v>
      </c>
      <c r="H104" s="596">
        <v>226.024</v>
      </c>
      <c r="I104" s="602">
        <f t="shared" ref="I104:I113" si="112">G104-AP104</f>
        <v>74.165999999999997</v>
      </c>
      <c r="J104" s="596">
        <f t="shared" ref="J104:J113" si="113">H104-AH104</f>
        <v>734.29500000000007</v>
      </c>
      <c r="K104" s="602">
        <v>-474.28899999999999</v>
      </c>
      <c r="L104" s="596">
        <v>-460.291</v>
      </c>
      <c r="M104" s="602">
        <f t="shared" ref="M104:M113" si="114">K104-AT104</f>
        <v>-474.28899999999999</v>
      </c>
      <c r="N104" s="596">
        <f t="shared" ref="N104:N113" si="115">L104-AU104</f>
        <v>-460.291</v>
      </c>
      <c r="O104" s="602">
        <v>-187.00299999999999</v>
      </c>
      <c r="P104" s="596">
        <v>-125.53700000000001</v>
      </c>
      <c r="Q104" s="602">
        <f t="shared" ref="Q104:Q113" si="116">O104-AX104</f>
        <v>-187.00299999999999</v>
      </c>
      <c r="R104" s="596">
        <f t="shared" ref="R104:R113" si="117">P104-AY104</f>
        <v>-125.53700000000001</v>
      </c>
      <c r="S104" s="734">
        <v>7.8689999999999998</v>
      </c>
      <c r="T104" s="596">
        <v>-1.149</v>
      </c>
      <c r="U104" s="602">
        <f t="shared" ref="U104:U113" si="118">S104-BB104</f>
        <v>7.8689999999999998</v>
      </c>
      <c r="V104" s="596">
        <f t="shared" ref="V104:V113" si="119">T104-BC104</f>
        <v>-1.149</v>
      </c>
      <c r="W104" s="602">
        <v>-8.9939999999999998</v>
      </c>
      <c r="X104" s="596">
        <v>-71.602999999999994</v>
      </c>
      <c r="Y104" s="602">
        <f t="shared" ref="Y104:Y113" si="120">W104-BF104</f>
        <v>-8.9939999999999998</v>
      </c>
      <c r="Z104" s="596">
        <f t="shared" ref="Z104:Z113" si="121">X104-BG104</f>
        <v>-71.602999999999994</v>
      </c>
      <c r="AA104" s="602">
        <v>0</v>
      </c>
      <c r="AB104" s="596">
        <v>2E-3</v>
      </c>
      <c r="AC104" s="602">
        <f t="shared" ref="AC104:AC113" si="122">AA104-BJ104</f>
        <v>0</v>
      </c>
      <c r="AD104" s="596">
        <f t="shared" ref="AD104:AD113" si="123">AB104-BK104</f>
        <v>2E-3</v>
      </c>
      <c r="AE104" s="602">
        <v>-628.99</v>
      </c>
      <c r="AF104" s="596">
        <v>-508.27100000000002</v>
      </c>
      <c r="AG104" s="602">
        <f t="shared" ref="AG104:AG113" si="124">AE104-BN104</f>
        <v>-628.99</v>
      </c>
      <c r="AH104" s="596">
        <f t="shared" ref="AH104:AH113" si="125">AF104-BO104</f>
        <v>-508.27100000000002</v>
      </c>
      <c r="AI104" s="697"/>
    </row>
    <row r="105" spans="1:35">
      <c r="A105" s="160"/>
      <c r="B105" s="168" t="s">
        <v>415</v>
      </c>
      <c r="C105" s="602">
        <v>14.494</v>
      </c>
      <c r="D105" s="596">
        <v>1.6830000000000001</v>
      </c>
      <c r="E105" s="602">
        <f t="shared" si="110"/>
        <v>14.494</v>
      </c>
      <c r="F105" s="596">
        <f t="shared" si="111"/>
        <v>1.6830000000000001</v>
      </c>
      <c r="G105" s="602">
        <v>35.36</v>
      </c>
      <c r="H105" s="596">
        <v>48.235999999999997</v>
      </c>
      <c r="I105" s="602">
        <f t="shared" si="112"/>
        <v>35.36</v>
      </c>
      <c r="J105" s="596">
        <f t="shared" si="113"/>
        <v>-316.428</v>
      </c>
      <c r="K105" s="602">
        <v>221.39</v>
      </c>
      <c r="L105" s="596">
        <v>263.858</v>
      </c>
      <c r="M105" s="602">
        <f t="shared" si="114"/>
        <v>221.39</v>
      </c>
      <c r="N105" s="596">
        <f t="shared" si="115"/>
        <v>263.858</v>
      </c>
      <c r="O105" s="602">
        <v>31.128</v>
      </c>
      <c r="P105" s="596">
        <v>47.62</v>
      </c>
      <c r="Q105" s="602">
        <f t="shared" si="116"/>
        <v>31.128</v>
      </c>
      <c r="R105" s="596">
        <f t="shared" si="117"/>
        <v>47.62</v>
      </c>
      <c r="S105" s="734">
        <v>29.591000000000001</v>
      </c>
      <c r="T105" s="596">
        <v>0.24</v>
      </c>
      <c r="U105" s="602">
        <f t="shared" si="118"/>
        <v>29.591000000000001</v>
      </c>
      <c r="V105" s="596">
        <f t="shared" si="119"/>
        <v>0.24</v>
      </c>
      <c r="W105" s="602">
        <v>3.0329999999999999</v>
      </c>
      <c r="X105" s="596">
        <v>3.0579999999999998</v>
      </c>
      <c r="Y105" s="602">
        <f t="shared" si="120"/>
        <v>3.0329999999999999</v>
      </c>
      <c r="Z105" s="596">
        <f t="shared" si="121"/>
        <v>3.0579999999999998</v>
      </c>
      <c r="AA105" s="602">
        <v>0</v>
      </c>
      <c r="AB105" s="596">
        <v>-3.1E-2</v>
      </c>
      <c r="AC105" s="602">
        <f t="shared" si="122"/>
        <v>0</v>
      </c>
      <c r="AD105" s="596">
        <f t="shared" si="123"/>
        <v>-3.1E-2</v>
      </c>
      <c r="AE105" s="602">
        <v>334.99599999999998</v>
      </c>
      <c r="AF105" s="596">
        <v>364.66399999999999</v>
      </c>
      <c r="AG105" s="602">
        <f t="shared" si="124"/>
        <v>334.99599999999998</v>
      </c>
      <c r="AH105" s="596">
        <f t="shared" si="125"/>
        <v>364.66399999999999</v>
      </c>
      <c r="AI105" s="171"/>
    </row>
    <row r="106" spans="1:35">
      <c r="A106" s="166"/>
      <c r="B106" s="173" t="s">
        <v>346</v>
      </c>
      <c r="C106" s="604">
        <v>14.494</v>
      </c>
      <c r="D106" s="597">
        <v>1.679</v>
      </c>
      <c r="E106" s="604">
        <f t="shared" si="110"/>
        <v>14.494</v>
      </c>
      <c r="F106" s="597">
        <f t="shared" si="111"/>
        <v>1.679</v>
      </c>
      <c r="G106" s="604">
        <v>17.355</v>
      </c>
      <c r="H106" s="597">
        <v>26.044</v>
      </c>
      <c r="I106" s="604">
        <f t="shared" si="112"/>
        <v>17.355</v>
      </c>
      <c r="J106" s="597">
        <f t="shared" si="113"/>
        <v>-142.703</v>
      </c>
      <c r="K106" s="604">
        <v>58.999000000000002</v>
      </c>
      <c r="L106" s="597">
        <v>118.375</v>
      </c>
      <c r="M106" s="604">
        <f t="shared" si="114"/>
        <v>58.999000000000002</v>
      </c>
      <c r="N106" s="597">
        <f t="shared" si="115"/>
        <v>118.375</v>
      </c>
      <c r="O106" s="604">
        <v>11.667</v>
      </c>
      <c r="P106" s="597">
        <v>22.414999999999999</v>
      </c>
      <c r="Q106" s="604">
        <f t="shared" si="116"/>
        <v>11.667</v>
      </c>
      <c r="R106" s="597">
        <f t="shared" si="117"/>
        <v>22.414999999999999</v>
      </c>
      <c r="S106" s="735">
        <v>29.591000000000001</v>
      </c>
      <c r="T106" s="597">
        <v>6.8000000000000005E-2</v>
      </c>
      <c r="U106" s="604">
        <f t="shared" si="118"/>
        <v>29.591000000000001</v>
      </c>
      <c r="V106" s="597">
        <f t="shared" si="119"/>
        <v>6.8000000000000005E-2</v>
      </c>
      <c r="W106" s="604">
        <v>0.13700000000000001</v>
      </c>
      <c r="X106" s="597">
        <v>0.16600000000000001</v>
      </c>
      <c r="Y106" s="604">
        <f t="shared" si="120"/>
        <v>0.13700000000000001</v>
      </c>
      <c r="Z106" s="597">
        <f t="shared" si="121"/>
        <v>0.16600000000000001</v>
      </c>
      <c r="AA106" s="604">
        <v>0</v>
      </c>
      <c r="AB106" s="597">
        <v>0</v>
      </c>
      <c r="AC106" s="604">
        <f t="shared" si="122"/>
        <v>0</v>
      </c>
      <c r="AD106" s="597">
        <f t="shared" si="123"/>
        <v>0</v>
      </c>
      <c r="AE106" s="604">
        <v>132.24299999999999</v>
      </c>
      <c r="AF106" s="597">
        <v>168.74700000000001</v>
      </c>
      <c r="AG106" s="604">
        <f t="shared" si="124"/>
        <v>132.24299999999999</v>
      </c>
      <c r="AH106" s="597">
        <f t="shared" si="125"/>
        <v>168.74700000000001</v>
      </c>
      <c r="AI106" s="171"/>
    </row>
    <row r="107" spans="1:35">
      <c r="A107" s="166"/>
      <c r="B107" s="173" t="s">
        <v>416</v>
      </c>
      <c r="C107" s="593">
        <v>0</v>
      </c>
      <c r="D107" s="597">
        <v>4.0000000000000001E-3</v>
      </c>
      <c r="E107" s="593">
        <f t="shared" si="110"/>
        <v>0</v>
      </c>
      <c r="F107" s="597">
        <f t="shared" si="111"/>
        <v>4.0000000000000001E-3</v>
      </c>
      <c r="G107" s="593">
        <v>18.004999999999999</v>
      </c>
      <c r="H107" s="597">
        <v>22.192</v>
      </c>
      <c r="I107" s="593">
        <f t="shared" si="112"/>
        <v>18.004999999999999</v>
      </c>
      <c r="J107" s="597">
        <f t="shared" si="113"/>
        <v>-173.72499999999999</v>
      </c>
      <c r="K107" s="593">
        <v>162.39099999999999</v>
      </c>
      <c r="L107" s="597">
        <v>145.483</v>
      </c>
      <c r="M107" s="593">
        <f t="shared" si="114"/>
        <v>162.39099999999999</v>
      </c>
      <c r="N107" s="597">
        <f t="shared" si="115"/>
        <v>145.483</v>
      </c>
      <c r="O107" s="593">
        <v>19.460999999999999</v>
      </c>
      <c r="P107" s="597">
        <v>25.204999999999998</v>
      </c>
      <c r="Q107" s="593">
        <f t="shared" si="116"/>
        <v>19.460999999999999</v>
      </c>
      <c r="R107" s="597">
        <f t="shared" si="117"/>
        <v>25.204999999999998</v>
      </c>
      <c r="S107" s="736">
        <v>0</v>
      </c>
      <c r="T107" s="597">
        <v>0.17199999999999999</v>
      </c>
      <c r="U107" s="593">
        <f t="shared" si="118"/>
        <v>0</v>
      </c>
      <c r="V107" s="597">
        <f t="shared" si="119"/>
        <v>0.17199999999999999</v>
      </c>
      <c r="W107" s="593">
        <v>2.8959999999999999</v>
      </c>
      <c r="X107" s="597">
        <v>2.8919999999999999</v>
      </c>
      <c r="Y107" s="593">
        <f t="shared" si="120"/>
        <v>2.8959999999999999</v>
      </c>
      <c r="Z107" s="597">
        <f t="shared" si="121"/>
        <v>2.8919999999999999</v>
      </c>
      <c r="AA107" s="593">
        <v>0</v>
      </c>
      <c r="AB107" s="597">
        <v>-3.1E-2</v>
      </c>
      <c r="AC107" s="593">
        <f t="shared" si="122"/>
        <v>0</v>
      </c>
      <c r="AD107" s="597">
        <f t="shared" si="123"/>
        <v>-3.1E-2</v>
      </c>
      <c r="AE107" s="593">
        <v>202.75299999999999</v>
      </c>
      <c r="AF107" s="597">
        <v>195.917</v>
      </c>
      <c r="AG107" s="593">
        <f t="shared" si="124"/>
        <v>202.75299999999999</v>
      </c>
      <c r="AH107" s="597">
        <f t="shared" si="125"/>
        <v>195.917</v>
      </c>
      <c r="AI107" s="171"/>
    </row>
    <row r="108" spans="1:35">
      <c r="A108" s="160"/>
      <c r="B108" s="168" t="s">
        <v>417</v>
      </c>
      <c r="C108" s="602">
        <v>-66.067999999999998</v>
      </c>
      <c r="D108" s="596">
        <v>-30.771999999999998</v>
      </c>
      <c r="E108" s="602">
        <f t="shared" si="110"/>
        <v>-66.067999999999998</v>
      </c>
      <c r="F108" s="596">
        <f t="shared" si="111"/>
        <v>-30.771999999999998</v>
      </c>
      <c r="G108" s="602">
        <v>-261.39</v>
      </c>
      <c r="H108" s="596">
        <v>-236.596</v>
      </c>
      <c r="I108" s="602">
        <f t="shared" si="112"/>
        <v>-261.39</v>
      </c>
      <c r="J108" s="596">
        <f t="shared" si="113"/>
        <v>1016.4559999999999</v>
      </c>
      <c r="K108" s="602">
        <v>-619.85</v>
      </c>
      <c r="L108" s="596">
        <v>-727.14200000000005</v>
      </c>
      <c r="M108" s="602">
        <f t="shared" si="114"/>
        <v>-619.85</v>
      </c>
      <c r="N108" s="596">
        <f t="shared" si="115"/>
        <v>-727.14200000000005</v>
      </c>
      <c r="O108" s="602">
        <v>-216.16399999999999</v>
      </c>
      <c r="P108" s="596">
        <v>-180.77600000000001</v>
      </c>
      <c r="Q108" s="602">
        <f t="shared" si="116"/>
        <v>-216.16399999999999</v>
      </c>
      <c r="R108" s="596">
        <f t="shared" si="117"/>
        <v>-180.77600000000001</v>
      </c>
      <c r="S108" s="734">
        <v>-3.5339999999999998</v>
      </c>
      <c r="T108" s="596">
        <v>-2.3620000000000001</v>
      </c>
      <c r="U108" s="602">
        <f t="shared" si="118"/>
        <v>-3.5339999999999998</v>
      </c>
      <c r="V108" s="596">
        <f t="shared" si="119"/>
        <v>-2.3620000000000001</v>
      </c>
      <c r="W108" s="602">
        <v>-11.648</v>
      </c>
      <c r="X108" s="596">
        <v>-75.435000000000002</v>
      </c>
      <c r="Y108" s="602">
        <f t="shared" si="120"/>
        <v>-11.648</v>
      </c>
      <c r="Z108" s="596">
        <f t="shared" si="121"/>
        <v>-75.435000000000002</v>
      </c>
      <c r="AA108" s="602">
        <v>0</v>
      </c>
      <c r="AB108" s="596">
        <v>3.1E-2</v>
      </c>
      <c r="AC108" s="602">
        <f t="shared" si="122"/>
        <v>0</v>
      </c>
      <c r="AD108" s="596">
        <f t="shared" si="123"/>
        <v>3.1E-2</v>
      </c>
      <c r="AE108" s="602">
        <v>-1178.654</v>
      </c>
      <c r="AF108" s="596">
        <v>-1253.0519999999999</v>
      </c>
      <c r="AG108" s="602">
        <f t="shared" si="124"/>
        <v>-1178.654</v>
      </c>
      <c r="AH108" s="596">
        <f t="shared" si="125"/>
        <v>-1253.0519999999999</v>
      </c>
      <c r="AI108" s="697"/>
    </row>
    <row r="109" spans="1:35">
      <c r="A109" s="166"/>
      <c r="B109" s="173" t="s">
        <v>418</v>
      </c>
      <c r="C109" s="593">
        <v>-1E-3</v>
      </c>
      <c r="D109" s="597">
        <v>-1.9319999999999999</v>
      </c>
      <c r="E109" s="593">
        <f t="shared" si="110"/>
        <v>-1E-3</v>
      </c>
      <c r="F109" s="597">
        <f t="shared" si="111"/>
        <v>-1.9319999999999999</v>
      </c>
      <c r="G109" s="593">
        <v>-0.53300000000000003</v>
      </c>
      <c r="H109" s="597">
        <v>-9.0999999999999998E-2</v>
      </c>
      <c r="I109" s="593">
        <f t="shared" si="112"/>
        <v>-0.53300000000000003</v>
      </c>
      <c r="J109" s="597">
        <f t="shared" si="113"/>
        <v>173.85999999999999</v>
      </c>
      <c r="K109" s="593">
        <v>-66.48</v>
      </c>
      <c r="L109" s="597">
        <v>-70.706999999999994</v>
      </c>
      <c r="M109" s="593">
        <f t="shared" si="114"/>
        <v>-66.48</v>
      </c>
      <c r="N109" s="597">
        <f t="shared" si="115"/>
        <v>-70.706999999999994</v>
      </c>
      <c r="O109" s="593">
        <v>-164.53</v>
      </c>
      <c r="P109" s="597">
        <v>-99.622</v>
      </c>
      <c r="Q109" s="593">
        <f t="shared" si="116"/>
        <v>-164.53</v>
      </c>
      <c r="R109" s="597">
        <f t="shared" si="117"/>
        <v>-99.622</v>
      </c>
      <c r="S109" s="736">
        <v>-2.3530000000000002</v>
      </c>
      <c r="T109" s="597">
        <v>-1.599</v>
      </c>
      <c r="U109" s="593">
        <f t="shared" si="118"/>
        <v>-2.3530000000000002</v>
      </c>
      <c r="V109" s="597">
        <f t="shared" si="119"/>
        <v>-1.599</v>
      </c>
      <c r="W109" s="593">
        <v>0</v>
      </c>
      <c r="X109" s="597">
        <v>0</v>
      </c>
      <c r="Y109" s="593">
        <f t="shared" si="120"/>
        <v>0</v>
      </c>
      <c r="Z109" s="597">
        <f t="shared" si="121"/>
        <v>0</v>
      </c>
      <c r="AA109" s="593">
        <v>0</v>
      </c>
      <c r="AB109" s="597">
        <v>0</v>
      </c>
      <c r="AC109" s="593">
        <f t="shared" si="122"/>
        <v>0</v>
      </c>
      <c r="AD109" s="597">
        <f t="shared" si="123"/>
        <v>0</v>
      </c>
      <c r="AE109" s="593">
        <v>-233.89699999999999</v>
      </c>
      <c r="AF109" s="597">
        <v>-173.95099999999999</v>
      </c>
      <c r="AG109" s="593">
        <f t="shared" si="124"/>
        <v>-233.89699999999999</v>
      </c>
      <c r="AH109" s="597">
        <f t="shared" si="125"/>
        <v>-173.95099999999999</v>
      </c>
      <c r="AI109" s="171"/>
    </row>
    <row r="110" spans="1:35">
      <c r="A110" s="166"/>
      <c r="B110" s="173" t="s">
        <v>419</v>
      </c>
      <c r="C110" s="593">
        <v>-17.975999999999999</v>
      </c>
      <c r="D110" s="597">
        <v>-17.975999999999999</v>
      </c>
      <c r="E110" s="593">
        <f t="shared" si="110"/>
        <v>-17.975999999999999</v>
      </c>
      <c r="F110" s="597">
        <f t="shared" si="111"/>
        <v>-17.975999999999999</v>
      </c>
      <c r="G110" s="593">
        <v>0</v>
      </c>
      <c r="H110" s="597">
        <v>0</v>
      </c>
      <c r="I110" s="593">
        <f t="shared" si="112"/>
        <v>0</v>
      </c>
      <c r="J110" s="597">
        <f t="shared" si="113"/>
        <v>231.87</v>
      </c>
      <c r="K110" s="593">
        <v>-114.224</v>
      </c>
      <c r="L110" s="597">
        <v>-152.65600000000001</v>
      </c>
      <c r="M110" s="593">
        <f t="shared" si="114"/>
        <v>-114.224</v>
      </c>
      <c r="N110" s="597">
        <f t="shared" si="115"/>
        <v>-152.65600000000001</v>
      </c>
      <c r="O110" s="593">
        <v>-38.033999999999999</v>
      </c>
      <c r="P110" s="597">
        <v>-61.238</v>
      </c>
      <c r="Q110" s="593">
        <f t="shared" si="116"/>
        <v>-38.033999999999999</v>
      </c>
      <c r="R110" s="597">
        <f t="shared" si="117"/>
        <v>-61.238</v>
      </c>
      <c r="S110" s="736">
        <v>0</v>
      </c>
      <c r="T110" s="597">
        <v>0</v>
      </c>
      <c r="U110" s="593">
        <f t="shared" si="118"/>
        <v>0</v>
      </c>
      <c r="V110" s="597">
        <f t="shared" si="119"/>
        <v>0</v>
      </c>
      <c r="W110" s="593">
        <v>0</v>
      </c>
      <c r="X110" s="597">
        <v>0</v>
      </c>
      <c r="Y110" s="593">
        <f t="shared" si="120"/>
        <v>0</v>
      </c>
      <c r="Z110" s="597">
        <f t="shared" si="121"/>
        <v>0</v>
      </c>
      <c r="AA110" s="593">
        <v>0</v>
      </c>
      <c r="AB110" s="597">
        <v>0</v>
      </c>
      <c r="AC110" s="593">
        <f t="shared" si="122"/>
        <v>0</v>
      </c>
      <c r="AD110" s="597">
        <f t="shared" si="123"/>
        <v>0</v>
      </c>
      <c r="AE110" s="593">
        <v>-170.23400000000001</v>
      </c>
      <c r="AF110" s="597">
        <v>-231.87</v>
      </c>
      <c r="AG110" s="593">
        <f t="shared" si="124"/>
        <v>-170.23400000000001</v>
      </c>
      <c r="AH110" s="597">
        <f t="shared" si="125"/>
        <v>-231.87</v>
      </c>
      <c r="AI110" s="171"/>
    </row>
    <row r="111" spans="1:35">
      <c r="A111" s="166"/>
      <c r="B111" s="173" t="s">
        <v>58</v>
      </c>
      <c r="C111" s="593">
        <v>-48.091000000000001</v>
      </c>
      <c r="D111" s="597">
        <v>-10.864000000000001</v>
      </c>
      <c r="E111" s="593">
        <f t="shared" si="110"/>
        <v>-48.091000000000001</v>
      </c>
      <c r="F111" s="597">
        <f t="shared" si="111"/>
        <v>-10.864000000000001</v>
      </c>
      <c r="G111" s="593">
        <v>-260.85700000000003</v>
      </c>
      <c r="H111" s="597">
        <v>-236.505</v>
      </c>
      <c r="I111" s="593">
        <f t="shared" si="112"/>
        <v>-260.85700000000003</v>
      </c>
      <c r="J111" s="597">
        <f t="shared" si="113"/>
        <v>610.726</v>
      </c>
      <c r="K111" s="593">
        <v>-439.14600000000002</v>
      </c>
      <c r="L111" s="597">
        <v>-503.779</v>
      </c>
      <c r="M111" s="593">
        <f t="shared" si="114"/>
        <v>-439.14600000000002</v>
      </c>
      <c r="N111" s="597">
        <f t="shared" si="115"/>
        <v>-503.779</v>
      </c>
      <c r="O111" s="593">
        <v>-13.6</v>
      </c>
      <c r="P111" s="597">
        <v>-19.916</v>
      </c>
      <c r="Q111" s="593">
        <f t="shared" si="116"/>
        <v>-13.6</v>
      </c>
      <c r="R111" s="597">
        <f t="shared" si="117"/>
        <v>-19.916</v>
      </c>
      <c r="S111" s="736">
        <v>-1.181</v>
      </c>
      <c r="T111" s="597">
        <v>-0.76300000000000001</v>
      </c>
      <c r="U111" s="593">
        <f t="shared" si="118"/>
        <v>-1.181</v>
      </c>
      <c r="V111" s="597">
        <f t="shared" si="119"/>
        <v>-0.76300000000000001</v>
      </c>
      <c r="W111" s="593">
        <v>-11.648</v>
      </c>
      <c r="X111" s="597">
        <v>-75.435000000000002</v>
      </c>
      <c r="Y111" s="593">
        <f t="shared" si="120"/>
        <v>-11.648</v>
      </c>
      <c r="Z111" s="597">
        <f t="shared" si="121"/>
        <v>-75.435000000000002</v>
      </c>
      <c r="AA111" s="593">
        <v>0</v>
      </c>
      <c r="AB111" s="597">
        <v>3.1E-2</v>
      </c>
      <c r="AC111" s="593">
        <f t="shared" si="122"/>
        <v>0</v>
      </c>
      <c r="AD111" s="597">
        <f t="shared" si="123"/>
        <v>3.1E-2</v>
      </c>
      <c r="AE111" s="593">
        <v>-774.52300000000002</v>
      </c>
      <c r="AF111" s="597">
        <v>-847.23099999999999</v>
      </c>
      <c r="AG111" s="593">
        <f t="shared" si="124"/>
        <v>-774.52300000000002</v>
      </c>
      <c r="AH111" s="597">
        <f t="shared" si="125"/>
        <v>-847.23099999999999</v>
      </c>
      <c r="AI111" s="171"/>
    </row>
    <row r="112" spans="1:35">
      <c r="A112" s="166"/>
      <c r="B112" s="173" t="s">
        <v>420</v>
      </c>
      <c r="C112" s="593">
        <v>0</v>
      </c>
      <c r="D112" s="597">
        <v>0</v>
      </c>
      <c r="E112" s="593">
        <f t="shared" si="110"/>
        <v>0</v>
      </c>
      <c r="F112" s="597">
        <f t="shared" si="111"/>
        <v>0</v>
      </c>
      <c r="G112" s="593">
        <v>288.375</v>
      </c>
      <c r="H112" s="597">
        <v>313.483</v>
      </c>
      <c r="I112" s="593">
        <f t="shared" si="112"/>
        <v>288.375</v>
      </c>
      <c r="J112" s="597">
        <f t="shared" si="113"/>
        <v>0</v>
      </c>
      <c r="K112" s="593">
        <v>0</v>
      </c>
      <c r="L112" s="597">
        <v>0</v>
      </c>
      <c r="M112" s="593">
        <f t="shared" si="114"/>
        <v>0</v>
      </c>
      <c r="N112" s="597">
        <f t="shared" si="115"/>
        <v>0</v>
      </c>
      <c r="O112" s="593">
        <v>0</v>
      </c>
      <c r="P112" s="597">
        <v>0</v>
      </c>
      <c r="Q112" s="593">
        <f t="shared" si="116"/>
        <v>0</v>
      </c>
      <c r="R112" s="597">
        <f t="shared" si="117"/>
        <v>0</v>
      </c>
      <c r="S112" s="736">
        <v>0</v>
      </c>
      <c r="T112" s="597">
        <v>0</v>
      </c>
      <c r="U112" s="593">
        <f t="shared" si="118"/>
        <v>0</v>
      </c>
      <c r="V112" s="597">
        <f t="shared" si="119"/>
        <v>0</v>
      </c>
      <c r="W112" s="593">
        <v>0</v>
      </c>
      <c r="X112" s="597">
        <v>0</v>
      </c>
      <c r="Y112" s="593">
        <f t="shared" si="120"/>
        <v>0</v>
      </c>
      <c r="Z112" s="597">
        <f t="shared" si="121"/>
        <v>0</v>
      </c>
      <c r="AA112" s="593">
        <v>0</v>
      </c>
      <c r="AB112" s="597">
        <v>0</v>
      </c>
      <c r="AC112" s="593">
        <f t="shared" si="122"/>
        <v>0</v>
      </c>
      <c r="AD112" s="597">
        <f t="shared" si="123"/>
        <v>0</v>
      </c>
      <c r="AE112" s="593">
        <v>288.375</v>
      </c>
      <c r="AF112" s="597">
        <v>313.483</v>
      </c>
      <c r="AG112" s="593">
        <f t="shared" si="124"/>
        <v>288.375</v>
      </c>
      <c r="AH112" s="597">
        <f t="shared" si="125"/>
        <v>313.483</v>
      </c>
      <c r="AI112" s="171"/>
    </row>
    <row r="113" spans="1:35">
      <c r="A113" s="180"/>
      <c r="B113" s="168" t="s">
        <v>421</v>
      </c>
      <c r="C113" s="602">
        <v>10.835000000000001</v>
      </c>
      <c r="D113" s="596">
        <v>-46.628</v>
      </c>
      <c r="E113" s="602">
        <f t="shared" si="110"/>
        <v>10.835000000000001</v>
      </c>
      <c r="F113" s="596">
        <f t="shared" si="111"/>
        <v>-46.628</v>
      </c>
      <c r="G113" s="602">
        <v>11.821</v>
      </c>
      <c r="H113" s="596">
        <v>100.901</v>
      </c>
      <c r="I113" s="602">
        <f t="shared" si="112"/>
        <v>11.821</v>
      </c>
      <c r="J113" s="596">
        <f t="shared" si="113"/>
        <v>34.266999999999996</v>
      </c>
      <c r="K113" s="602">
        <v>-75.828999999999994</v>
      </c>
      <c r="L113" s="596">
        <v>2.9929999999999999</v>
      </c>
      <c r="M113" s="602">
        <f t="shared" si="114"/>
        <v>-75.828999999999994</v>
      </c>
      <c r="N113" s="596">
        <f t="shared" si="115"/>
        <v>2.9929999999999999</v>
      </c>
      <c r="O113" s="602">
        <v>-1.9670000000000001</v>
      </c>
      <c r="P113" s="596">
        <v>7.6189999999999998</v>
      </c>
      <c r="Q113" s="602">
        <f t="shared" si="116"/>
        <v>-1.9670000000000001</v>
      </c>
      <c r="R113" s="596">
        <f t="shared" si="117"/>
        <v>7.6189999999999998</v>
      </c>
      <c r="S113" s="734">
        <v>-18.187999999999999</v>
      </c>
      <c r="T113" s="596">
        <v>0.97299999999999998</v>
      </c>
      <c r="U113" s="602">
        <f t="shared" si="118"/>
        <v>-18.187999999999999</v>
      </c>
      <c r="V113" s="596">
        <f t="shared" si="119"/>
        <v>0.97299999999999998</v>
      </c>
      <c r="W113" s="602">
        <v>-0.379</v>
      </c>
      <c r="X113" s="596">
        <v>0.77400000000000002</v>
      </c>
      <c r="Y113" s="602">
        <f t="shared" si="120"/>
        <v>-0.379</v>
      </c>
      <c r="Z113" s="596">
        <f t="shared" si="121"/>
        <v>0.77400000000000002</v>
      </c>
      <c r="AA113" s="602">
        <v>0</v>
      </c>
      <c r="AB113" s="596">
        <v>2E-3</v>
      </c>
      <c r="AC113" s="602">
        <f t="shared" si="122"/>
        <v>0</v>
      </c>
      <c r="AD113" s="596">
        <f t="shared" si="123"/>
        <v>2E-3</v>
      </c>
      <c r="AE113" s="602">
        <v>-73.706999999999994</v>
      </c>
      <c r="AF113" s="596">
        <v>66.634</v>
      </c>
      <c r="AG113" s="602">
        <f t="shared" si="124"/>
        <v>-73.706999999999994</v>
      </c>
      <c r="AH113" s="596">
        <f t="shared" si="125"/>
        <v>66.634</v>
      </c>
      <c r="AI113" s="146"/>
    </row>
    <row r="114" spans="1:35">
      <c r="A114" s="171"/>
      <c r="B114" s="171"/>
      <c r="C114" s="171">
        <v>0</v>
      </c>
      <c r="D114" s="171">
        <v>0</v>
      </c>
      <c r="E114" s="171"/>
      <c r="F114" s="171"/>
      <c r="G114" s="171">
        <v>0</v>
      </c>
      <c r="H114" s="171">
        <v>0</v>
      </c>
      <c r="I114" s="171"/>
      <c r="J114" s="171"/>
      <c r="K114" s="171">
        <v>0</v>
      </c>
      <c r="L114" s="713">
        <v>0</v>
      </c>
      <c r="M114" s="171"/>
      <c r="N114" s="171"/>
      <c r="O114" s="171">
        <v>0</v>
      </c>
      <c r="P114" s="171">
        <v>0</v>
      </c>
      <c r="Q114" s="171"/>
      <c r="R114" s="171"/>
      <c r="S114" s="737">
        <v>0</v>
      </c>
      <c r="T114" s="171">
        <v>0</v>
      </c>
      <c r="U114" s="171"/>
      <c r="V114" s="171"/>
      <c r="W114" s="171">
        <v>0</v>
      </c>
      <c r="X114" s="171">
        <v>0</v>
      </c>
      <c r="Y114" s="171"/>
      <c r="Z114" s="171"/>
      <c r="AA114" s="171">
        <v>0</v>
      </c>
      <c r="AB114" s="171">
        <v>0</v>
      </c>
      <c r="AC114" s="171"/>
      <c r="AD114" s="171"/>
      <c r="AE114" s="171">
        <v>0</v>
      </c>
      <c r="AF114" s="171">
        <v>0</v>
      </c>
      <c r="AG114" s="171"/>
      <c r="AH114" s="171"/>
      <c r="AI114" s="171"/>
    </row>
    <row r="115" spans="1:35" ht="25.5">
      <c r="A115" s="162"/>
      <c r="B115" s="167" t="s">
        <v>422</v>
      </c>
      <c r="C115" s="593">
        <v>1.365</v>
      </c>
      <c r="D115" s="597">
        <v>0.45200000000000001</v>
      </c>
      <c r="E115" s="593">
        <f t="shared" ref="E115:E118" si="126">C115-AL115</f>
        <v>1.365</v>
      </c>
      <c r="F115" s="597">
        <f t="shared" ref="F115:F118" si="127">D115-AM115</f>
        <v>0.45200000000000001</v>
      </c>
      <c r="G115" s="593">
        <v>-5.3999999999999999E-2</v>
      </c>
      <c r="H115" s="597">
        <v>-8.8999999999999996E-2</v>
      </c>
      <c r="I115" s="593">
        <f t="shared" ref="I115:I118" si="128">G115-AP115</f>
        <v>-5.3999999999999999E-2</v>
      </c>
      <c r="J115" s="597">
        <f>H115-AH115</f>
        <v>-1.0469999999999999</v>
      </c>
      <c r="K115" s="593">
        <v>-0.38</v>
      </c>
      <c r="L115" s="597">
        <v>-0.38500000000000001</v>
      </c>
      <c r="M115" s="593">
        <f t="shared" ref="M115:M118" si="129">K115-AT115</f>
        <v>-0.38</v>
      </c>
      <c r="N115" s="597">
        <f t="shared" ref="N115:N118" si="130">L115-AU115</f>
        <v>-0.38500000000000001</v>
      </c>
      <c r="O115" s="593">
        <v>-0.95499999999999996</v>
      </c>
      <c r="P115" s="597">
        <v>1.034</v>
      </c>
      <c r="Q115" s="593">
        <f t="shared" ref="Q115:Q118" si="131">O115-AX115</f>
        <v>-0.95499999999999996</v>
      </c>
      <c r="R115" s="597">
        <f t="shared" ref="R115:R118" si="132">P115-AY115</f>
        <v>1.034</v>
      </c>
      <c r="S115" s="736">
        <v>-8.3000000000000004E-2</v>
      </c>
      <c r="T115" s="597">
        <v>-5.3999999999999999E-2</v>
      </c>
      <c r="U115" s="593">
        <f t="shared" ref="U115:U118" si="133">S115-BB115</f>
        <v>-8.3000000000000004E-2</v>
      </c>
      <c r="V115" s="597">
        <f t="shared" ref="V115:V118" si="134">T115-BC115</f>
        <v>-5.3999999999999999E-2</v>
      </c>
      <c r="W115" s="593">
        <v>0</v>
      </c>
      <c r="X115" s="597">
        <v>0</v>
      </c>
      <c r="Y115" s="593">
        <f t="shared" ref="Y115:Y118" si="135">W115-BF115</f>
        <v>0</v>
      </c>
      <c r="Z115" s="597">
        <f t="shared" ref="Z115:Z118" si="136">X115-BG115</f>
        <v>0</v>
      </c>
      <c r="AA115" s="593">
        <v>0</v>
      </c>
      <c r="AB115" s="597">
        <v>0</v>
      </c>
      <c r="AC115" s="593">
        <f t="shared" ref="AC115:AC118" si="137">AA115-BJ115</f>
        <v>0</v>
      </c>
      <c r="AD115" s="597">
        <f t="shared" ref="AD115:AD118" si="138">AB115-BK115</f>
        <v>0</v>
      </c>
      <c r="AE115" s="593">
        <v>-0.107</v>
      </c>
      <c r="AF115" s="597">
        <v>0.95799999999999996</v>
      </c>
      <c r="AG115" s="593">
        <f t="shared" ref="AG115:AG118" si="139">AE115-BN115</f>
        <v>-0.107</v>
      </c>
      <c r="AH115" s="597">
        <f t="shared" ref="AH115:AH118" si="140">AF115-BO115</f>
        <v>0.95799999999999996</v>
      </c>
      <c r="AI115" s="88"/>
    </row>
    <row r="116" spans="1:35">
      <c r="A116" s="166"/>
      <c r="B116" s="173" t="s">
        <v>423</v>
      </c>
      <c r="C116" s="593">
        <v>0.34300000000000003</v>
      </c>
      <c r="D116" s="596">
        <v>-0.12</v>
      </c>
      <c r="E116" s="593">
        <f t="shared" si="126"/>
        <v>0.34300000000000003</v>
      </c>
      <c r="F116" s="596">
        <f t="shared" si="127"/>
        <v>-0.12</v>
      </c>
      <c r="G116" s="593">
        <v>1.032</v>
      </c>
      <c r="H116" s="596">
        <v>-284.149</v>
      </c>
      <c r="I116" s="593">
        <f t="shared" si="128"/>
        <v>1.032</v>
      </c>
      <c r="J116" s="596">
        <f>H116-AH116</f>
        <v>-109.46199999999999</v>
      </c>
      <c r="K116" s="593">
        <v>1.774</v>
      </c>
      <c r="L116" s="596">
        <v>106.996</v>
      </c>
      <c r="M116" s="593">
        <f t="shared" si="129"/>
        <v>1.774</v>
      </c>
      <c r="N116" s="596">
        <f t="shared" si="130"/>
        <v>106.996</v>
      </c>
      <c r="O116" s="593">
        <v>5.1999999999999998E-2</v>
      </c>
      <c r="P116" s="596">
        <v>2.5750000000000002</v>
      </c>
      <c r="Q116" s="593">
        <f t="shared" si="131"/>
        <v>5.1999999999999998E-2</v>
      </c>
      <c r="R116" s="596">
        <f t="shared" si="132"/>
        <v>2.5750000000000002</v>
      </c>
      <c r="S116" s="736">
        <v>0.50600000000000001</v>
      </c>
      <c r="T116" s="596">
        <v>0</v>
      </c>
      <c r="U116" s="593">
        <f t="shared" si="133"/>
        <v>0.50600000000000001</v>
      </c>
      <c r="V116" s="596">
        <f t="shared" si="134"/>
        <v>0</v>
      </c>
      <c r="W116" s="593">
        <v>9.4E-2</v>
      </c>
      <c r="X116" s="596">
        <v>1.0999999999999999E-2</v>
      </c>
      <c r="Y116" s="593">
        <f t="shared" si="135"/>
        <v>9.4E-2</v>
      </c>
      <c r="Z116" s="596">
        <f t="shared" si="136"/>
        <v>1.0999999999999999E-2</v>
      </c>
      <c r="AA116" s="593">
        <v>0</v>
      </c>
      <c r="AB116" s="596">
        <v>0</v>
      </c>
      <c r="AC116" s="593">
        <f t="shared" si="137"/>
        <v>0</v>
      </c>
      <c r="AD116" s="596">
        <f t="shared" si="138"/>
        <v>0</v>
      </c>
      <c r="AE116" s="593">
        <v>3.8010000000000002</v>
      </c>
      <c r="AF116" s="596">
        <v>-174.68700000000001</v>
      </c>
      <c r="AG116" s="593">
        <f t="shared" si="139"/>
        <v>3.8010000000000002</v>
      </c>
      <c r="AH116" s="596">
        <f t="shared" si="140"/>
        <v>-174.68700000000001</v>
      </c>
      <c r="AI116" s="88"/>
    </row>
    <row r="117" spans="1:35">
      <c r="A117" s="166"/>
      <c r="B117" s="173" t="s">
        <v>424</v>
      </c>
      <c r="C117" s="593">
        <v>0</v>
      </c>
      <c r="D117" s="597">
        <v>-0.80600000000000005</v>
      </c>
      <c r="E117" s="593">
        <f t="shared" si="126"/>
        <v>0</v>
      </c>
      <c r="F117" s="597">
        <f t="shared" si="127"/>
        <v>-0.80600000000000005</v>
      </c>
      <c r="G117" s="593">
        <v>0.221</v>
      </c>
      <c r="H117" s="597">
        <v>-279.113</v>
      </c>
      <c r="I117" s="593">
        <f t="shared" si="128"/>
        <v>0.221</v>
      </c>
      <c r="J117" s="597">
        <f>H117-AH117</f>
        <v>-1.8039999999999736</v>
      </c>
      <c r="K117" s="593">
        <v>1.774</v>
      </c>
      <c r="L117" s="597">
        <v>0.29499999999999998</v>
      </c>
      <c r="M117" s="593">
        <f t="shared" si="129"/>
        <v>1.774</v>
      </c>
      <c r="N117" s="597">
        <f t="shared" si="130"/>
        <v>0.29499999999999998</v>
      </c>
      <c r="O117" s="593">
        <v>0</v>
      </c>
      <c r="P117" s="597">
        <v>2.3149999999999999</v>
      </c>
      <c r="Q117" s="593">
        <f t="shared" si="131"/>
        <v>0</v>
      </c>
      <c r="R117" s="597">
        <f t="shared" si="132"/>
        <v>2.3149999999999999</v>
      </c>
      <c r="S117" s="736">
        <v>0.50600000000000001</v>
      </c>
      <c r="T117" s="597">
        <v>0</v>
      </c>
      <c r="U117" s="593">
        <f t="shared" si="133"/>
        <v>0.50600000000000001</v>
      </c>
      <c r="V117" s="597">
        <f t="shared" si="134"/>
        <v>0</v>
      </c>
      <c r="W117" s="593">
        <v>0</v>
      </c>
      <c r="X117" s="597">
        <v>0</v>
      </c>
      <c r="Y117" s="593">
        <f t="shared" si="135"/>
        <v>0</v>
      </c>
      <c r="Z117" s="597">
        <f t="shared" si="136"/>
        <v>0</v>
      </c>
      <c r="AA117" s="593">
        <v>0</v>
      </c>
      <c r="AB117" s="597">
        <v>0</v>
      </c>
      <c r="AC117" s="593">
        <f t="shared" si="137"/>
        <v>0</v>
      </c>
      <c r="AD117" s="597">
        <f t="shared" si="138"/>
        <v>0</v>
      </c>
      <c r="AE117" s="593">
        <v>2.5009999999999999</v>
      </c>
      <c r="AF117" s="597">
        <v>-277.30900000000003</v>
      </c>
      <c r="AG117" s="593">
        <f t="shared" si="139"/>
        <v>2.5009999999999999</v>
      </c>
      <c r="AH117" s="597">
        <f t="shared" si="140"/>
        <v>-277.30900000000003</v>
      </c>
      <c r="AI117" s="88"/>
    </row>
    <row r="118" spans="1:35">
      <c r="A118" s="166"/>
      <c r="B118" s="173" t="s">
        <v>425</v>
      </c>
      <c r="C118" s="593">
        <v>0.34300000000000003</v>
      </c>
      <c r="D118" s="597">
        <v>0.68600000000000005</v>
      </c>
      <c r="E118" s="593">
        <f t="shared" si="126"/>
        <v>0.34300000000000003</v>
      </c>
      <c r="F118" s="597">
        <f t="shared" si="127"/>
        <v>0.68600000000000005</v>
      </c>
      <c r="G118" s="593">
        <v>0.81100000000000005</v>
      </c>
      <c r="H118" s="597">
        <v>-5.0359999999999996</v>
      </c>
      <c r="I118" s="593">
        <f t="shared" si="128"/>
        <v>0.81100000000000005</v>
      </c>
      <c r="J118" s="597">
        <f>H118-AH118</f>
        <v>-107.658</v>
      </c>
      <c r="K118" s="593">
        <v>0</v>
      </c>
      <c r="L118" s="597">
        <v>106.70099999999999</v>
      </c>
      <c r="M118" s="593">
        <f t="shared" si="129"/>
        <v>0</v>
      </c>
      <c r="N118" s="597">
        <f t="shared" si="130"/>
        <v>106.70099999999999</v>
      </c>
      <c r="O118" s="593">
        <v>5.1999999999999998E-2</v>
      </c>
      <c r="P118" s="597">
        <v>0.26</v>
      </c>
      <c r="Q118" s="593">
        <f t="shared" si="131"/>
        <v>5.1999999999999998E-2</v>
      </c>
      <c r="R118" s="597">
        <f t="shared" si="132"/>
        <v>0.26</v>
      </c>
      <c r="S118" s="736">
        <v>0</v>
      </c>
      <c r="T118" s="597">
        <v>0</v>
      </c>
      <c r="U118" s="593">
        <f t="shared" si="133"/>
        <v>0</v>
      </c>
      <c r="V118" s="597">
        <f t="shared" si="134"/>
        <v>0</v>
      </c>
      <c r="W118" s="593">
        <v>9.4E-2</v>
      </c>
      <c r="X118" s="597">
        <v>1.0999999999999999E-2</v>
      </c>
      <c r="Y118" s="593">
        <f t="shared" si="135"/>
        <v>9.4E-2</v>
      </c>
      <c r="Z118" s="597">
        <f t="shared" si="136"/>
        <v>1.0999999999999999E-2</v>
      </c>
      <c r="AA118" s="593">
        <v>0</v>
      </c>
      <c r="AB118" s="597">
        <v>0</v>
      </c>
      <c r="AC118" s="593">
        <f t="shared" si="137"/>
        <v>0</v>
      </c>
      <c r="AD118" s="597">
        <f t="shared" si="138"/>
        <v>0</v>
      </c>
      <c r="AE118" s="593">
        <v>1.3</v>
      </c>
      <c r="AF118" s="597">
        <v>102.622</v>
      </c>
      <c r="AG118" s="593">
        <f t="shared" si="139"/>
        <v>1.3</v>
      </c>
      <c r="AH118" s="597">
        <f t="shared" si="140"/>
        <v>102.622</v>
      </c>
      <c r="AI118" s="88"/>
    </row>
    <row r="119" spans="1:35">
      <c r="A119" s="171"/>
      <c r="B119" s="171"/>
      <c r="C119" s="171">
        <v>0</v>
      </c>
      <c r="D119" s="171">
        <v>0</v>
      </c>
      <c r="E119" s="171"/>
      <c r="F119" s="171"/>
      <c r="G119" s="171">
        <v>0</v>
      </c>
      <c r="H119" s="171">
        <v>0</v>
      </c>
      <c r="I119" s="171"/>
      <c r="J119" s="171"/>
      <c r="K119" s="171">
        <v>0</v>
      </c>
      <c r="L119" s="713">
        <v>0</v>
      </c>
      <c r="M119" s="171"/>
      <c r="N119" s="171"/>
      <c r="O119" s="171">
        <v>0</v>
      </c>
      <c r="P119" s="171">
        <v>0</v>
      </c>
      <c r="Q119" s="171"/>
      <c r="R119" s="171"/>
      <c r="S119" s="737">
        <v>0</v>
      </c>
      <c r="T119" s="171">
        <v>0</v>
      </c>
      <c r="U119" s="171"/>
      <c r="V119" s="171"/>
      <c r="W119" s="171">
        <v>0</v>
      </c>
      <c r="X119" s="171">
        <v>0</v>
      </c>
      <c r="Y119" s="171"/>
      <c r="Z119" s="171"/>
      <c r="AA119" s="171">
        <v>0</v>
      </c>
      <c r="AB119" s="171">
        <v>0</v>
      </c>
      <c r="AC119" s="171"/>
      <c r="AD119" s="171"/>
      <c r="AE119" s="171">
        <v>0</v>
      </c>
      <c r="AF119" s="171">
        <v>0</v>
      </c>
      <c r="AG119" s="171"/>
      <c r="AH119" s="171"/>
      <c r="AI119" s="171"/>
    </row>
    <row r="120" spans="1:35">
      <c r="A120" s="160" t="s">
        <v>426</v>
      </c>
      <c r="B120" s="161"/>
      <c r="C120" s="602">
        <v>-67.155000000000001</v>
      </c>
      <c r="D120" s="596">
        <v>-97.108999999999995</v>
      </c>
      <c r="E120" s="602">
        <f t="shared" ref="E120" si="141">C120-AL120</f>
        <v>-67.155000000000001</v>
      </c>
      <c r="F120" s="596">
        <f t="shared" ref="F120" si="142">D120-AM120</f>
        <v>-97.108999999999995</v>
      </c>
      <c r="G120" s="602">
        <v>-8.2579999999999991</v>
      </c>
      <c r="H120" s="596">
        <v>-200.73500000000001</v>
      </c>
      <c r="I120" s="602">
        <f t="shared" ref="I120" si="143">G120-AP120</f>
        <v>-8.2579999999999991</v>
      </c>
      <c r="J120" s="596">
        <f>H120-AH120</f>
        <v>-1516.4850000000001</v>
      </c>
      <c r="K120" s="602">
        <v>568.971</v>
      </c>
      <c r="L120" s="596">
        <v>749.16499999999996</v>
      </c>
      <c r="M120" s="602">
        <f t="shared" ref="M120" si="144">K120-AT120</f>
        <v>568.971</v>
      </c>
      <c r="N120" s="596">
        <f t="shared" ref="N120" si="145">L120-AU120</f>
        <v>749.16499999999996</v>
      </c>
      <c r="O120" s="602">
        <v>752.64599999999996</v>
      </c>
      <c r="P120" s="596">
        <v>898.346</v>
      </c>
      <c r="Q120" s="602">
        <f t="shared" ref="Q120" si="146">O120-AX120</f>
        <v>752.64599999999996</v>
      </c>
      <c r="R120" s="596">
        <f t="shared" ref="R120" si="147">P120-AY120</f>
        <v>898.346</v>
      </c>
      <c r="S120" s="734">
        <v>7.7889999999999997</v>
      </c>
      <c r="T120" s="596">
        <v>-1.321</v>
      </c>
      <c r="U120" s="602">
        <f t="shared" ref="U120" si="148">S120-BB120</f>
        <v>7.7889999999999997</v>
      </c>
      <c r="V120" s="596">
        <f t="shared" ref="V120" si="149">T120-BC120</f>
        <v>-1.321</v>
      </c>
      <c r="W120" s="602">
        <v>73.879000000000005</v>
      </c>
      <c r="X120" s="596">
        <v>-26.489000000000001</v>
      </c>
      <c r="Y120" s="602">
        <f t="shared" ref="Y120" si="150">W120-BF120</f>
        <v>73.879000000000005</v>
      </c>
      <c r="Z120" s="596">
        <f t="shared" ref="Z120" si="151">X120-BG120</f>
        <v>-26.489000000000001</v>
      </c>
      <c r="AA120" s="602">
        <v>15.61</v>
      </c>
      <c r="AB120" s="596">
        <v>-6.1070000000000002</v>
      </c>
      <c r="AC120" s="602">
        <f t="shared" ref="AC120" si="152">AA120-BJ120</f>
        <v>15.61</v>
      </c>
      <c r="AD120" s="596">
        <f t="shared" ref="AD120" si="153">AB120-BK120</f>
        <v>-6.1070000000000002</v>
      </c>
      <c r="AE120" s="602">
        <v>1343.482</v>
      </c>
      <c r="AF120" s="596">
        <v>1315.75</v>
      </c>
      <c r="AG120" s="602">
        <f t="shared" ref="AG120" si="154">AE120-BN120</f>
        <v>1343.482</v>
      </c>
      <c r="AH120" s="596">
        <f t="shared" ref="AH120" si="155">AF120-BO120</f>
        <v>1315.75</v>
      </c>
      <c r="AI120" s="146"/>
    </row>
    <row r="121" spans="1:35">
      <c r="A121" s="171"/>
      <c r="B121" s="171"/>
      <c r="C121" s="171">
        <v>0</v>
      </c>
      <c r="D121" s="171">
        <v>0</v>
      </c>
      <c r="E121" s="171"/>
      <c r="F121" s="171"/>
      <c r="G121" s="171">
        <v>0</v>
      </c>
      <c r="H121" s="171">
        <v>0</v>
      </c>
      <c r="I121" s="171"/>
      <c r="J121" s="171"/>
      <c r="K121" s="171">
        <v>0</v>
      </c>
      <c r="L121" s="713">
        <v>0</v>
      </c>
      <c r="M121" s="171"/>
      <c r="N121" s="171"/>
      <c r="O121" s="171">
        <v>0</v>
      </c>
      <c r="P121" s="171">
        <v>0</v>
      </c>
      <c r="Q121" s="171"/>
      <c r="R121" s="171"/>
      <c r="S121" s="737">
        <v>0</v>
      </c>
      <c r="T121" s="171">
        <v>0</v>
      </c>
      <c r="U121" s="171"/>
      <c r="V121" s="171"/>
      <c r="W121" s="171">
        <v>0</v>
      </c>
      <c r="X121" s="171">
        <v>0</v>
      </c>
      <c r="Y121" s="171"/>
      <c r="Z121" s="171"/>
      <c r="AA121" s="171">
        <v>0</v>
      </c>
      <c r="AB121" s="171">
        <v>0</v>
      </c>
      <c r="AC121" s="171"/>
      <c r="AD121" s="171"/>
      <c r="AE121" s="171">
        <v>0</v>
      </c>
      <c r="AF121" s="171">
        <v>0</v>
      </c>
      <c r="AG121" s="171"/>
      <c r="AH121" s="171"/>
      <c r="AI121" s="171"/>
    </row>
    <row r="122" spans="1:35">
      <c r="A122" s="166"/>
      <c r="B122" s="173" t="s">
        <v>427</v>
      </c>
      <c r="C122" s="593">
        <v>-114.07299999999999</v>
      </c>
      <c r="D122" s="597">
        <v>-8.1980000000000004</v>
      </c>
      <c r="E122" s="593">
        <f t="shared" ref="E122" si="156">C122-AL122</f>
        <v>-114.07299999999999</v>
      </c>
      <c r="F122" s="597">
        <f t="shared" ref="F122" si="157">D122-AM122</f>
        <v>-8.1980000000000004</v>
      </c>
      <c r="G122" s="593">
        <v>-22.72</v>
      </c>
      <c r="H122" s="597">
        <v>68.584999999999994</v>
      </c>
      <c r="I122" s="593">
        <f t="shared" ref="I122" si="158">G122-AP122</f>
        <v>-22.72</v>
      </c>
      <c r="J122" s="597">
        <f>H122-AH122</f>
        <v>579.87099999999998</v>
      </c>
      <c r="K122" s="593">
        <v>-172.78899999999999</v>
      </c>
      <c r="L122" s="597">
        <v>-219.45400000000001</v>
      </c>
      <c r="M122" s="593">
        <f t="shared" ref="M122" si="159">K122-AT122</f>
        <v>-172.78899999999999</v>
      </c>
      <c r="N122" s="597">
        <f t="shared" ref="N122" si="160">L122-AU122</f>
        <v>-219.45400000000001</v>
      </c>
      <c r="O122" s="593">
        <v>-254.07400000000001</v>
      </c>
      <c r="P122" s="597">
        <v>-336.55700000000002</v>
      </c>
      <c r="Q122" s="593">
        <f t="shared" ref="Q122" si="161">O122-AX122</f>
        <v>-254.07400000000001</v>
      </c>
      <c r="R122" s="597">
        <f t="shared" ref="R122" si="162">P122-AY122</f>
        <v>-336.55700000000002</v>
      </c>
      <c r="S122" s="736">
        <v>-1.8220000000000001</v>
      </c>
      <c r="T122" s="597">
        <v>-5.2999999999999999E-2</v>
      </c>
      <c r="U122" s="593">
        <f t="shared" ref="U122" si="163">S122-BB122</f>
        <v>-1.8220000000000001</v>
      </c>
      <c r="V122" s="597">
        <f t="shared" ref="V122" si="164">T122-BC122</f>
        <v>-5.2999999999999999E-2</v>
      </c>
      <c r="W122" s="593">
        <v>-22.690999999999999</v>
      </c>
      <c r="X122" s="597">
        <v>-15.609</v>
      </c>
      <c r="Y122" s="593">
        <f t="shared" ref="Y122" si="165">W122-BF122</f>
        <v>-22.690999999999999</v>
      </c>
      <c r="Z122" s="597">
        <f t="shared" ref="Z122" si="166">X122-BG122</f>
        <v>-15.609</v>
      </c>
      <c r="AA122" s="593">
        <v>102.18600000000001</v>
      </c>
      <c r="AB122" s="597">
        <v>0</v>
      </c>
      <c r="AC122" s="593">
        <f t="shared" ref="AC122" si="167">AA122-BJ122</f>
        <v>102.18600000000001</v>
      </c>
      <c r="AD122" s="597">
        <f t="shared" ref="AD122" si="168">AB122-BK122</f>
        <v>0</v>
      </c>
      <c r="AE122" s="593">
        <v>-485.983</v>
      </c>
      <c r="AF122" s="597">
        <v>-511.286</v>
      </c>
      <c r="AG122" s="593">
        <f t="shared" ref="AG122" si="169">AE122-BN122</f>
        <v>-485.983</v>
      </c>
      <c r="AH122" s="597">
        <f t="shared" ref="AH122" si="170">AF122-BO122</f>
        <v>-511.286</v>
      </c>
      <c r="AI122" s="88"/>
    </row>
    <row r="123" spans="1:35">
      <c r="A123" s="171"/>
      <c r="B123" s="171"/>
      <c r="C123" s="171">
        <v>0</v>
      </c>
      <c r="D123" s="171">
        <v>0</v>
      </c>
      <c r="E123" s="171"/>
      <c r="F123" s="171"/>
      <c r="G123" s="171">
        <v>0</v>
      </c>
      <c r="H123" s="171">
        <v>0</v>
      </c>
      <c r="I123" s="171"/>
      <c r="J123" s="171"/>
      <c r="K123" s="171">
        <v>0</v>
      </c>
      <c r="L123" s="713">
        <v>0</v>
      </c>
      <c r="M123" s="171"/>
      <c r="N123" s="171"/>
      <c r="O123" s="171">
        <v>0</v>
      </c>
      <c r="P123" s="171">
        <v>0</v>
      </c>
      <c r="Q123" s="171"/>
      <c r="R123" s="171"/>
      <c r="S123" s="737">
        <v>0</v>
      </c>
      <c r="T123" s="171">
        <v>0</v>
      </c>
      <c r="U123" s="171"/>
      <c r="V123" s="171"/>
      <c r="W123" s="171">
        <v>0</v>
      </c>
      <c r="X123" s="171">
        <v>0</v>
      </c>
      <c r="Y123" s="171"/>
      <c r="Z123" s="171"/>
      <c r="AA123" s="171">
        <v>0</v>
      </c>
      <c r="AB123" s="171">
        <v>0</v>
      </c>
      <c r="AC123" s="171"/>
      <c r="AD123" s="171"/>
      <c r="AE123" s="171">
        <v>0</v>
      </c>
      <c r="AF123" s="171">
        <v>0</v>
      </c>
      <c r="AG123" s="171"/>
      <c r="AH123" s="171"/>
      <c r="AI123" s="171"/>
    </row>
    <row r="124" spans="1:35">
      <c r="A124" s="160" t="s">
        <v>428</v>
      </c>
      <c r="B124" s="161"/>
      <c r="C124" s="602">
        <v>-181.22800000000001</v>
      </c>
      <c r="D124" s="600">
        <v>-105.307</v>
      </c>
      <c r="E124" s="602">
        <f t="shared" ref="E124:E126" si="171">C124-AL124</f>
        <v>-181.22800000000001</v>
      </c>
      <c r="F124" s="600">
        <f t="shared" ref="F124:F126" si="172">D124-AM124</f>
        <v>-105.307</v>
      </c>
      <c r="G124" s="602">
        <v>-30.978000000000002</v>
      </c>
      <c r="H124" s="600">
        <v>-132.15</v>
      </c>
      <c r="I124" s="602">
        <f t="shared" ref="I124:I126" si="173">G124-AP124</f>
        <v>-30.978000000000002</v>
      </c>
      <c r="J124" s="600">
        <f>H124-AH124</f>
        <v>-936.61400000000003</v>
      </c>
      <c r="K124" s="602">
        <v>396.18200000000002</v>
      </c>
      <c r="L124" s="600">
        <v>529.71100000000001</v>
      </c>
      <c r="M124" s="602">
        <f t="shared" ref="M124:M126" si="174">K124-AT124</f>
        <v>396.18200000000002</v>
      </c>
      <c r="N124" s="600">
        <f t="shared" ref="N124:N126" si="175">L124-AU124</f>
        <v>529.71100000000001</v>
      </c>
      <c r="O124" s="602">
        <v>498.572</v>
      </c>
      <c r="P124" s="600">
        <v>561.78899999999999</v>
      </c>
      <c r="Q124" s="602">
        <f t="shared" ref="Q124:Q126" si="176">O124-AX124</f>
        <v>498.572</v>
      </c>
      <c r="R124" s="600">
        <f t="shared" ref="R124:R126" si="177">P124-AY124</f>
        <v>561.78899999999999</v>
      </c>
      <c r="S124" s="734">
        <v>5.9669999999999996</v>
      </c>
      <c r="T124" s="600">
        <v>-1.3740000000000001</v>
      </c>
      <c r="U124" s="602">
        <f t="shared" ref="U124:U126" si="178">S124-BB124</f>
        <v>5.9669999999999996</v>
      </c>
      <c r="V124" s="600">
        <f t="shared" ref="V124:V126" si="179">T124-BC124</f>
        <v>-1.3740000000000001</v>
      </c>
      <c r="W124" s="602">
        <v>51.188000000000002</v>
      </c>
      <c r="X124" s="600">
        <v>-42.097999999999999</v>
      </c>
      <c r="Y124" s="602">
        <f t="shared" ref="Y124:Y126" si="180">W124-BF124</f>
        <v>51.188000000000002</v>
      </c>
      <c r="Z124" s="600">
        <f t="shared" ref="Z124:Z126" si="181">X124-BG124</f>
        <v>-42.097999999999999</v>
      </c>
      <c r="AA124" s="602">
        <v>117.79600000000001</v>
      </c>
      <c r="AB124" s="600">
        <v>-6.1070000000000002</v>
      </c>
      <c r="AC124" s="602">
        <f t="shared" ref="AC124:AC126" si="182">AA124-BJ124</f>
        <v>117.79600000000001</v>
      </c>
      <c r="AD124" s="600">
        <f t="shared" ref="AD124:AD126" si="183">AB124-BK124</f>
        <v>-6.1070000000000002</v>
      </c>
      <c r="AE124" s="602">
        <v>857.49900000000002</v>
      </c>
      <c r="AF124" s="600">
        <v>804.46400000000006</v>
      </c>
      <c r="AG124" s="602">
        <f t="shared" ref="AG124:AG126" si="184">AE124-BN124</f>
        <v>857.49900000000002</v>
      </c>
      <c r="AH124" s="600">
        <f t="shared" ref="AH124:AH126" si="185">AF124-BO124</f>
        <v>804.46400000000006</v>
      </c>
      <c r="AI124" s="146"/>
    </row>
    <row r="125" spans="1:35">
      <c r="A125" s="162"/>
      <c r="B125" s="167" t="s">
        <v>429</v>
      </c>
      <c r="C125" s="593">
        <v>0</v>
      </c>
      <c r="D125" s="601">
        <v>0</v>
      </c>
      <c r="E125" s="593">
        <f t="shared" si="171"/>
        <v>0</v>
      </c>
      <c r="F125" s="601">
        <f t="shared" si="172"/>
        <v>0</v>
      </c>
      <c r="G125" s="593">
        <v>0</v>
      </c>
      <c r="H125" s="601">
        <v>0</v>
      </c>
      <c r="I125" s="593">
        <f t="shared" si="173"/>
        <v>0</v>
      </c>
      <c r="J125" s="601">
        <f>H125-AH125</f>
        <v>-281.95999999999998</v>
      </c>
      <c r="K125" s="593">
        <v>0</v>
      </c>
      <c r="L125" s="601">
        <v>0</v>
      </c>
      <c r="M125" s="593">
        <f t="shared" si="174"/>
        <v>0</v>
      </c>
      <c r="N125" s="601">
        <f t="shared" si="175"/>
        <v>0</v>
      </c>
      <c r="O125" s="593">
        <v>0</v>
      </c>
      <c r="P125" s="601">
        <v>0</v>
      </c>
      <c r="Q125" s="593">
        <f t="shared" si="176"/>
        <v>0</v>
      </c>
      <c r="R125" s="601">
        <f t="shared" si="177"/>
        <v>0</v>
      </c>
      <c r="S125" s="736">
        <v>2183.59</v>
      </c>
      <c r="T125" s="601">
        <v>281.86700000000002</v>
      </c>
      <c r="U125" s="593">
        <f t="shared" si="178"/>
        <v>2183.59</v>
      </c>
      <c r="V125" s="601">
        <f t="shared" si="179"/>
        <v>281.86700000000002</v>
      </c>
      <c r="W125" s="593">
        <v>0</v>
      </c>
      <c r="X125" s="601">
        <v>0</v>
      </c>
      <c r="Y125" s="593">
        <f t="shared" si="180"/>
        <v>0</v>
      </c>
      <c r="Z125" s="601">
        <f t="shared" si="181"/>
        <v>0</v>
      </c>
      <c r="AA125" s="593">
        <v>-295.483</v>
      </c>
      <c r="AB125" s="601">
        <v>9.2999999999999999E-2</v>
      </c>
      <c r="AC125" s="593">
        <f t="shared" si="182"/>
        <v>-295.483</v>
      </c>
      <c r="AD125" s="601">
        <f t="shared" si="183"/>
        <v>9.2999999999999999E-2</v>
      </c>
      <c r="AE125" s="593">
        <v>1888.107</v>
      </c>
      <c r="AF125" s="601">
        <v>281.95999999999998</v>
      </c>
      <c r="AG125" s="593">
        <f t="shared" si="184"/>
        <v>1888.107</v>
      </c>
      <c r="AH125" s="601">
        <f t="shared" si="185"/>
        <v>281.95999999999998</v>
      </c>
      <c r="AI125" s="88"/>
    </row>
    <row r="126" spans="1:35">
      <c r="A126" s="160" t="s">
        <v>430</v>
      </c>
      <c r="B126" s="161"/>
      <c r="C126" s="602">
        <v>-181.22800000000001</v>
      </c>
      <c r="D126" s="600">
        <v>-105.307</v>
      </c>
      <c r="E126" s="602">
        <f t="shared" si="171"/>
        <v>-181.22800000000001</v>
      </c>
      <c r="F126" s="600">
        <f t="shared" si="172"/>
        <v>-105.307</v>
      </c>
      <c r="G126" s="602">
        <v>-30.978000000000002</v>
      </c>
      <c r="H126" s="600">
        <v>-132.15</v>
      </c>
      <c r="I126" s="602">
        <f t="shared" si="173"/>
        <v>-30.978000000000002</v>
      </c>
      <c r="J126" s="600">
        <f>H126-AH126</f>
        <v>-1218.5740000000001</v>
      </c>
      <c r="K126" s="602">
        <v>396.18200000000002</v>
      </c>
      <c r="L126" s="600">
        <v>529.71100000000001</v>
      </c>
      <c r="M126" s="602">
        <f t="shared" si="174"/>
        <v>396.18200000000002</v>
      </c>
      <c r="N126" s="600">
        <f t="shared" si="175"/>
        <v>529.71100000000001</v>
      </c>
      <c r="O126" s="602">
        <v>498.572</v>
      </c>
      <c r="P126" s="600">
        <v>561.78899999999999</v>
      </c>
      <c r="Q126" s="602">
        <f t="shared" si="176"/>
        <v>498.572</v>
      </c>
      <c r="R126" s="600">
        <f t="shared" si="177"/>
        <v>561.78899999999999</v>
      </c>
      <c r="S126" s="734">
        <v>2189.5569999999998</v>
      </c>
      <c r="T126" s="600">
        <v>280.49299999999999</v>
      </c>
      <c r="U126" s="602">
        <f t="shared" si="178"/>
        <v>2189.5569999999998</v>
      </c>
      <c r="V126" s="600">
        <f t="shared" si="179"/>
        <v>280.49299999999999</v>
      </c>
      <c r="W126" s="602">
        <v>51.188000000000002</v>
      </c>
      <c r="X126" s="600">
        <v>-42.097999999999999</v>
      </c>
      <c r="Y126" s="602">
        <f t="shared" si="180"/>
        <v>51.188000000000002</v>
      </c>
      <c r="Z126" s="600">
        <f t="shared" si="181"/>
        <v>-42.097999999999999</v>
      </c>
      <c r="AA126" s="602">
        <v>-177.68700000000001</v>
      </c>
      <c r="AB126" s="600">
        <v>-6.0140000000000002</v>
      </c>
      <c r="AC126" s="602">
        <f t="shared" si="182"/>
        <v>-177.68700000000001</v>
      </c>
      <c r="AD126" s="600">
        <f t="shared" si="183"/>
        <v>-6.0140000000000002</v>
      </c>
      <c r="AE126" s="602">
        <v>2745.6060000000002</v>
      </c>
      <c r="AF126" s="600">
        <v>1086.424</v>
      </c>
      <c r="AG126" s="602">
        <f t="shared" si="184"/>
        <v>2745.6060000000002</v>
      </c>
      <c r="AH126" s="600">
        <f t="shared" si="185"/>
        <v>1086.424</v>
      </c>
      <c r="AI126" s="146"/>
    </row>
    <row r="127" spans="1:35">
      <c r="A127" s="171"/>
      <c r="B127" s="171"/>
      <c r="C127" s="171">
        <v>0</v>
      </c>
      <c r="D127" s="171">
        <v>0</v>
      </c>
      <c r="E127" s="171"/>
      <c r="F127" s="171"/>
      <c r="G127" s="171">
        <v>0</v>
      </c>
      <c r="H127" s="171">
        <v>0</v>
      </c>
      <c r="I127" s="171"/>
      <c r="J127" s="171"/>
      <c r="K127" s="171">
        <v>0</v>
      </c>
      <c r="L127" s="713">
        <v>0</v>
      </c>
      <c r="M127" s="171"/>
      <c r="N127" s="171"/>
      <c r="O127" s="171">
        <v>0</v>
      </c>
      <c r="P127" s="171">
        <v>0</v>
      </c>
      <c r="Q127" s="171"/>
      <c r="R127" s="171"/>
      <c r="S127" s="737">
        <v>0</v>
      </c>
      <c r="T127" s="171">
        <v>0</v>
      </c>
      <c r="U127" s="171"/>
      <c r="V127" s="171"/>
      <c r="W127" s="171">
        <v>0</v>
      </c>
      <c r="X127" s="171">
        <v>0</v>
      </c>
      <c r="Y127" s="171"/>
      <c r="Z127" s="171"/>
      <c r="AA127" s="171">
        <v>0</v>
      </c>
      <c r="AB127" s="171">
        <v>0</v>
      </c>
      <c r="AC127" s="171"/>
      <c r="AD127" s="171"/>
      <c r="AE127" s="171">
        <v>0</v>
      </c>
      <c r="AF127" s="171">
        <v>0</v>
      </c>
      <c r="AG127" s="171"/>
      <c r="AH127" s="171"/>
      <c r="AI127" s="171"/>
    </row>
    <row r="128" spans="1:35">
      <c r="A128" s="162"/>
      <c r="B128" s="167" t="s">
        <v>431</v>
      </c>
      <c r="C128" s="602">
        <v>-181.22800000000001</v>
      </c>
      <c r="D128" s="600">
        <v>-105.307</v>
      </c>
      <c r="E128" s="602">
        <f t="shared" ref="E128:E130" si="186">C128-AL128</f>
        <v>-181.22800000000001</v>
      </c>
      <c r="F128" s="600">
        <f t="shared" ref="F128:F130" si="187">D128-AM128</f>
        <v>-105.307</v>
      </c>
      <c r="G128" s="602">
        <v>-30.978000000000002</v>
      </c>
      <c r="H128" s="600">
        <v>-132.15</v>
      </c>
      <c r="I128" s="602">
        <f t="shared" ref="I128:I130" si="188">G128-AP128</f>
        <v>-30.978000000000002</v>
      </c>
      <c r="J128" s="600">
        <f>H128-AH128</f>
        <v>-1218.5740000000001</v>
      </c>
      <c r="K128" s="602">
        <v>396.18200000000002</v>
      </c>
      <c r="L128" s="600">
        <v>529.71100000000001</v>
      </c>
      <c r="M128" s="602">
        <f t="shared" ref="M128:M130" si="189">K128-AT128</f>
        <v>396.18200000000002</v>
      </c>
      <c r="N128" s="600">
        <f t="shared" ref="N128:N130" si="190">L128-AU128</f>
        <v>529.71100000000001</v>
      </c>
      <c r="O128" s="602">
        <v>498.572</v>
      </c>
      <c r="P128" s="600">
        <v>561.78899999999999</v>
      </c>
      <c r="Q128" s="602">
        <f t="shared" ref="Q128:Q130" si="191">O128-AX128</f>
        <v>498.572</v>
      </c>
      <c r="R128" s="600">
        <f t="shared" ref="R128:R130" si="192">P128-AY128</f>
        <v>561.78899999999999</v>
      </c>
      <c r="S128" s="734">
        <v>2189.5569999999998</v>
      </c>
      <c r="T128" s="600">
        <v>280.49299999999999</v>
      </c>
      <c r="U128" s="602">
        <f t="shared" ref="U128:U130" si="193">S128-BB128</f>
        <v>2189.5569999999998</v>
      </c>
      <c r="V128" s="600">
        <f t="shared" ref="V128:V130" si="194">T128-BC128</f>
        <v>280.49299999999999</v>
      </c>
      <c r="W128" s="602">
        <v>51.188000000000002</v>
      </c>
      <c r="X128" s="600">
        <v>-42.097999999999999</v>
      </c>
      <c r="Y128" s="602">
        <f t="shared" ref="Y128:Y130" si="195">W128-BF128</f>
        <v>51.188000000000002</v>
      </c>
      <c r="Z128" s="600">
        <f t="shared" ref="Z128:Z130" si="196">X128-BG128</f>
        <v>-42.097999999999999</v>
      </c>
      <c r="AA128" s="602">
        <v>-177.68700000000001</v>
      </c>
      <c r="AB128" s="600">
        <v>-6.0140000000000002</v>
      </c>
      <c r="AC128" s="602">
        <f t="shared" ref="AC128:AC130" si="197">AA128-BJ128</f>
        <v>-177.68700000000001</v>
      </c>
      <c r="AD128" s="600">
        <f t="shared" ref="AD128:AD130" si="198">AB128-BK128</f>
        <v>-6.0140000000000002</v>
      </c>
      <c r="AE128" s="602">
        <v>2745.6060000000002</v>
      </c>
      <c r="AF128" s="600">
        <v>1086.424</v>
      </c>
      <c r="AG128" s="602">
        <f t="shared" ref="AG128:AG130" si="199">AE128-BN128</f>
        <v>2745.6060000000002</v>
      </c>
      <c r="AH128" s="600">
        <f t="shared" ref="AH128:AH130" si="200">AF128-BO128</f>
        <v>1086.424</v>
      </c>
      <c r="AI128" s="88"/>
    </row>
    <row r="129" spans="1:35">
      <c r="A129" s="166"/>
      <c r="B129" s="168" t="s">
        <v>167</v>
      </c>
      <c r="C129" s="593">
        <v>0</v>
      </c>
      <c r="D129" s="596">
        <v>0</v>
      </c>
      <c r="E129" s="593">
        <f t="shared" si="186"/>
        <v>0</v>
      </c>
      <c r="F129" s="596">
        <f t="shared" si="187"/>
        <v>0</v>
      </c>
      <c r="G129" s="593">
        <v>0</v>
      </c>
      <c r="H129" s="596">
        <v>0</v>
      </c>
      <c r="I129" s="593">
        <f t="shared" si="188"/>
        <v>0</v>
      </c>
      <c r="J129" s="596">
        <f>H129-AH129</f>
        <v>-782.73800000000006</v>
      </c>
      <c r="K129" s="593">
        <v>0</v>
      </c>
      <c r="L129" s="596">
        <v>0</v>
      </c>
      <c r="M129" s="593">
        <f t="shared" si="189"/>
        <v>0</v>
      </c>
      <c r="N129" s="596">
        <f t="shared" si="190"/>
        <v>0</v>
      </c>
      <c r="O129" s="593">
        <v>0</v>
      </c>
      <c r="P129" s="596">
        <v>0</v>
      </c>
      <c r="Q129" s="593">
        <f t="shared" si="191"/>
        <v>0</v>
      </c>
      <c r="R129" s="596">
        <f t="shared" si="192"/>
        <v>0</v>
      </c>
      <c r="S129" s="736">
        <v>0</v>
      </c>
      <c r="T129" s="596">
        <v>0</v>
      </c>
      <c r="U129" s="593">
        <f t="shared" si="193"/>
        <v>0</v>
      </c>
      <c r="V129" s="596">
        <f t="shared" si="194"/>
        <v>0</v>
      </c>
      <c r="W129" s="593">
        <v>0</v>
      </c>
      <c r="X129" s="596">
        <v>0</v>
      </c>
      <c r="Y129" s="593">
        <f t="shared" si="195"/>
        <v>0</v>
      </c>
      <c r="Z129" s="596">
        <f t="shared" si="196"/>
        <v>0</v>
      </c>
      <c r="AA129" s="593">
        <v>0</v>
      </c>
      <c r="AB129" s="596">
        <v>0</v>
      </c>
      <c r="AC129" s="593">
        <f t="shared" si="197"/>
        <v>0</v>
      </c>
      <c r="AD129" s="596">
        <f t="shared" si="198"/>
        <v>0</v>
      </c>
      <c r="AE129" s="593">
        <v>2465.5529999999999</v>
      </c>
      <c r="AF129" s="596">
        <v>782.73800000000006</v>
      </c>
      <c r="AG129" s="593">
        <f t="shared" si="199"/>
        <v>2465.5529999999999</v>
      </c>
      <c r="AH129" s="596">
        <f t="shared" si="200"/>
        <v>782.73800000000006</v>
      </c>
      <c r="AI129" s="88"/>
    </row>
    <row r="130" spans="1:35">
      <c r="A130" s="166"/>
      <c r="B130" s="168" t="s">
        <v>92</v>
      </c>
      <c r="C130" s="593">
        <v>0</v>
      </c>
      <c r="D130" s="596">
        <v>0</v>
      </c>
      <c r="E130" s="593">
        <f t="shared" si="186"/>
        <v>0</v>
      </c>
      <c r="F130" s="596">
        <f t="shared" si="187"/>
        <v>0</v>
      </c>
      <c r="G130" s="593">
        <v>0</v>
      </c>
      <c r="H130" s="596">
        <v>0</v>
      </c>
      <c r="I130" s="593">
        <f t="shared" si="188"/>
        <v>0</v>
      </c>
      <c r="J130" s="596">
        <f>H130-AH130</f>
        <v>-303.68599999999998</v>
      </c>
      <c r="K130" s="593">
        <v>0</v>
      </c>
      <c r="L130" s="596">
        <v>0</v>
      </c>
      <c r="M130" s="593">
        <f t="shared" si="189"/>
        <v>0</v>
      </c>
      <c r="N130" s="596">
        <f t="shared" si="190"/>
        <v>0</v>
      </c>
      <c r="O130" s="593">
        <v>0</v>
      </c>
      <c r="P130" s="596">
        <v>0</v>
      </c>
      <c r="Q130" s="593">
        <f t="shared" si="191"/>
        <v>0</v>
      </c>
      <c r="R130" s="596">
        <f t="shared" si="192"/>
        <v>0</v>
      </c>
      <c r="S130" s="736">
        <v>0</v>
      </c>
      <c r="T130" s="596">
        <v>0</v>
      </c>
      <c r="U130" s="593">
        <f t="shared" si="193"/>
        <v>0</v>
      </c>
      <c r="V130" s="596">
        <f t="shared" si="194"/>
        <v>0</v>
      </c>
      <c r="W130" s="593">
        <v>0</v>
      </c>
      <c r="X130" s="596">
        <v>0</v>
      </c>
      <c r="Y130" s="593">
        <f t="shared" si="195"/>
        <v>0</v>
      </c>
      <c r="Z130" s="596">
        <f t="shared" si="196"/>
        <v>0</v>
      </c>
      <c r="AA130" s="593">
        <v>0</v>
      </c>
      <c r="AB130" s="596">
        <v>0</v>
      </c>
      <c r="AC130" s="593">
        <f t="shared" si="197"/>
        <v>0</v>
      </c>
      <c r="AD130" s="596">
        <f t="shared" si="198"/>
        <v>0</v>
      </c>
      <c r="AE130" s="593">
        <v>280.053</v>
      </c>
      <c r="AF130" s="596">
        <v>303.68599999999998</v>
      </c>
      <c r="AG130" s="593">
        <f t="shared" si="199"/>
        <v>280.053</v>
      </c>
      <c r="AH130" s="596">
        <f t="shared" si="200"/>
        <v>303.68599999999998</v>
      </c>
      <c r="AI130" s="88"/>
    </row>
    <row r="131" spans="1:35">
      <c r="A131" s="171"/>
      <c r="B131" s="171"/>
      <c r="C131" s="171"/>
      <c r="D131" s="171"/>
      <c r="E131" s="171"/>
      <c r="F131" s="171"/>
      <c r="G131" s="171"/>
      <c r="H131" s="171"/>
      <c r="I131" s="171"/>
      <c r="J131" s="171"/>
      <c r="K131" s="171"/>
      <c r="L131" s="171"/>
      <c r="M131" s="171"/>
      <c r="N131" s="171"/>
      <c r="O131" s="171"/>
      <c r="P131" s="171"/>
      <c r="Q131" s="171"/>
      <c r="R131" s="171"/>
      <c r="S131" s="171"/>
      <c r="T131" s="171"/>
      <c r="U131" s="171"/>
      <c r="V131" s="171"/>
      <c r="W131" s="171"/>
      <c r="X131" s="171"/>
      <c r="Y131" s="171"/>
      <c r="Z131" s="171"/>
      <c r="AA131" s="171"/>
      <c r="AB131" s="171"/>
      <c r="AC131" s="171"/>
      <c r="AD131" s="171"/>
      <c r="AE131" s="171"/>
      <c r="AF131" s="171"/>
      <c r="AG131" s="171"/>
      <c r="AH131" s="171"/>
      <c r="AI131" s="171"/>
    </row>
    <row r="132" spans="1:35">
      <c r="A132" s="171"/>
      <c r="B132" s="171"/>
      <c r="C132" s="204"/>
      <c r="D132" s="171"/>
      <c r="E132" s="171"/>
      <c r="F132" s="171"/>
      <c r="G132" s="171"/>
      <c r="H132" s="171"/>
      <c r="I132" s="171"/>
      <c r="J132" s="171"/>
      <c r="K132" s="171"/>
      <c r="L132" s="171"/>
      <c r="M132" s="171"/>
      <c r="N132" s="171"/>
      <c r="O132" s="171"/>
      <c r="P132" s="171"/>
      <c r="Q132" s="88"/>
      <c r="R132" s="88"/>
      <c r="S132" s="88"/>
      <c r="T132" s="88"/>
      <c r="U132" s="88"/>
      <c r="V132" s="88"/>
      <c r="W132" s="88"/>
      <c r="X132" s="88"/>
      <c r="Y132" s="88"/>
      <c r="Z132" s="88"/>
      <c r="AA132" s="88"/>
      <c r="AB132" s="88"/>
      <c r="AC132" s="88"/>
      <c r="AD132" s="88"/>
      <c r="AE132" s="88"/>
      <c r="AF132" s="88"/>
      <c r="AG132" s="88"/>
      <c r="AH132" s="88"/>
      <c r="AI132" s="88"/>
    </row>
    <row r="133" spans="1:35">
      <c r="A133" s="924" t="s">
        <v>0</v>
      </c>
      <c r="B133" s="925"/>
      <c r="C133" s="922" t="s">
        <v>342</v>
      </c>
      <c r="D133" s="923"/>
      <c r="E133" s="922" t="s">
        <v>5</v>
      </c>
      <c r="F133" s="923"/>
      <c r="G133" s="922" t="s">
        <v>6</v>
      </c>
      <c r="H133" s="923"/>
      <c r="I133" s="922" t="s">
        <v>7</v>
      </c>
      <c r="J133" s="923"/>
      <c r="K133" s="922" t="s">
        <v>14</v>
      </c>
      <c r="L133" s="923"/>
      <c r="M133" s="922" t="s">
        <v>45</v>
      </c>
      <c r="N133" s="923"/>
      <c r="O133" s="922" t="s">
        <v>343</v>
      </c>
      <c r="P133" s="923"/>
      <c r="Q133" s="922" t="s">
        <v>48</v>
      </c>
      <c r="R133" s="934"/>
      <c r="S133" s="88"/>
      <c r="T133" s="88"/>
      <c r="U133" s="88"/>
      <c r="V133" s="88"/>
      <c r="W133" s="88"/>
      <c r="X133" s="88"/>
      <c r="Y133" s="88"/>
      <c r="Z133" s="88"/>
      <c r="AA133" s="88"/>
      <c r="AB133" s="88"/>
      <c r="AC133" s="88"/>
      <c r="AD133" s="88"/>
      <c r="AE133" s="88"/>
      <c r="AF133" s="88"/>
      <c r="AG133" s="88"/>
      <c r="AH133" s="88"/>
      <c r="AI133" s="88"/>
    </row>
    <row r="134" spans="1:35">
      <c r="A134" s="930" t="s">
        <v>432</v>
      </c>
      <c r="B134" s="935"/>
      <c r="C134" s="589" t="str">
        <f t="shared" ref="C134:D134" si="201">C75</f>
        <v>9M 2024</v>
      </c>
      <c r="D134" s="270" t="str">
        <f t="shared" si="201"/>
        <v>9M 2023</v>
      </c>
      <c r="E134" s="589" t="str">
        <f>G75</f>
        <v>9M 2024</v>
      </c>
      <c r="F134" s="270" t="str">
        <f>H75</f>
        <v>9M 2023</v>
      </c>
      <c r="G134" s="589" t="str">
        <f>K75</f>
        <v>9M 2024</v>
      </c>
      <c r="H134" s="270" t="str">
        <f>L75</f>
        <v>9M 2023</v>
      </c>
      <c r="I134" s="589" t="str">
        <f>O75</f>
        <v>9M 2024</v>
      </c>
      <c r="J134" s="270" t="str">
        <f>P75</f>
        <v>9M 2023</v>
      </c>
      <c r="K134" s="589" t="str">
        <f>S75</f>
        <v>9M 2024</v>
      </c>
      <c r="L134" s="270" t="str">
        <f>T75</f>
        <v>9M 2023</v>
      </c>
      <c r="M134" s="589" t="str">
        <f>W75</f>
        <v>9M 2024</v>
      </c>
      <c r="N134" s="270" t="str">
        <f>X75</f>
        <v>9M 2023</v>
      </c>
      <c r="O134" s="589" t="str">
        <f>AA75</f>
        <v>9M 2024</v>
      </c>
      <c r="P134" s="270" t="str">
        <f>AB75</f>
        <v>9M 2023</v>
      </c>
      <c r="Q134" s="589" t="str">
        <f>AE75</f>
        <v>9M 2024</v>
      </c>
      <c r="R134" s="270" t="str">
        <f>AF75</f>
        <v>9M 2023</v>
      </c>
      <c r="S134" s="88"/>
      <c r="T134" s="88"/>
      <c r="U134" s="88"/>
      <c r="V134" s="88"/>
      <c r="W134" s="88"/>
      <c r="X134" s="88"/>
      <c r="Y134" s="88"/>
      <c r="Z134" s="88"/>
      <c r="AA134" s="88"/>
      <c r="AB134" s="88"/>
      <c r="AC134" s="88"/>
      <c r="AD134" s="88"/>
      <c r="AE134" s="88"/>
      <c r="AF134" s="88"/>
      <c r="AG134" s="88"/>
      <c r="AH134" s="88"/>
      <c r="AI134" s="88"/>
    </row>
    <row r="135" spans="1:35">
      <c r="A135" s="936"/>
      <c r="B135" s="937"/>
      <c r="C135" s="714" t="str">
        <f t="shared" ref="C135:D135" si="202">C76</f>
        <v>US$ mn</v>
      </c>
      <c r="D135" s="715" t="str">
        <f t="shared" si="202"/>
        <v>US$ mn</v>
      </c>
      <c r="E135" s="714" t="str">
        <f>G76</f>
        <v>US$ mn</v>
      </c>
      <c r="F135" s="715" t="str">
        <f>H76</f>
        <v>US$ mn</v>
      </c>
      <c r="G135" s="714" t="str">
        <f>K76</f>
        <v>US$ mn</v>
      </c>
      <c r="H135" s="715" t="str">
        <f>L76</f>
        <v>US$ mn</v>
      </c>
      <c r="I135" s="714" t="str">
        <f>O76</f>
        <v>US$ mn</v>
      </c>
      <c r="J135" s="715" t="str">
        <f>P76</f>
        <v>US$ mn</v>
      </c>
      <c r="K135" s="714" t="str">
        <f>S76</f>
        <v>US$ mn</v>
      </c>
      <c r="L135" s="715" t="str">
        <f>T76</f>
        <v>US$ mn</v>
      </c>
      <c r="M135" s="714" t="str">
        <f>W76</f>
        <v>US$ mn</v>
      </c>
      <c r="N135" s="715" t="str">
        <f>X76</f>
        <v>US$ mn</v>
      </c>
      <c r="O135" s="714" t="str">
        <f>AA76</f>
        <v>US$ mn</v>
      </c>
      <c r="P135" s="715" t="str">
        <f>AB76</f>
        <v>US$ mn</v>
      </c>
      <c r="Q135" s="714" t="str">
        <f>AE76</f>
        <v>US$ mn</v>
      </c>
      <c r="R135" s="715" t="str">
        <f>AF76</f>
        <v>US$ mn</v>
      </c>
      <c r="S135" s="88"/>
      <c r="T135" s="88"/>
      <c r="U135" s="88"/>
      <c r="V135" s="88"/>
      <c r="W135" s="88"/>
      <c r="X135" s="88"/>
      <c r="Y135" s="88"/>
      <c r="Z135" s="88"/>
      <c r="AA135" s="88"/>
      <c r="AB135" s="88"/>
      <c r="AC135" s="88"/>
      <c r="AD135" s="88"/>
      <c r="AE135" s="88"/>
      <c r="AF135" s="88"/>
      <c r="AG135" s="88"/>
      <c r="AH135" s="88"/>
      <c r="AI135" s="88"/>
    </row>
    <row r="136" spans="1:35">
      <c r="A136" s="171"/>
      <c r="B136" s="171"/>
      <c r="C136" s="171"/>
      <c r="D136" s="171"/>
      <c r="E136" s="171"/>
      <c r="F136" s="171"/>
      <c r="G136" s="171"/>
      <c r="H136" s="171"/>
      <c r="I136" s="171"/>
      <c r="J136" s="171"/>
      <c r="K136" s="171"/>
      <c r="L136" s="171"/>
      <c r="M136" s="171"/>
      <c r="N136" s="171"/>
      <c r="O136" s="171"/>
      <c r="P136" s="171"/>
      <c r="Q136" s="171"/>
      <c r="R136" s="171"/>
      <c r="S136" s="88"/>
      <c r="T136" s="88"/>
      <c r="U136" s="88"/>
      <c r="V136" s="88"/>
      <c r="W136" s="88"/>
      <c r="X136" s="88"/>
      <c r="Y136" s="88"/>
      <c r="Z136" s="88"/>
      <c r="AA136" s="88"/>
      <c r="AB136" s="88"/>
      <c r="AC136" s="88"/>
      <c r="AD136" s="88"/>
      <c r="AE136" s="88"/>
      <c r="AF136" s="88"/>
      <c r="AG136" s="88"/>
      <c r="AH136" s="88"/>
      <c r="AI136" s="88"/>
    </row>
    <row r="137" spans="1:35">
      <c r="A137" s="160"/>
      <c r="B137" s="173" t="s">
        <v>433</v>
      </c>
      <c r="C137" s="594">
        <v>-135665</v>
      </c>
      <c r="D137" s="276">
        <v>-50174</v>
      </c>
      <c r="E137" s="594">
        <v>159487</v>
      </c>
      <c r="F137" s="276">
        <v>58579</v>
      </c>
      <c r="G137" s="594">
        <v>816131</v>
      </c>
      <c r="H137" s="276">
        <v>535585</v>
      </c>
      <c r="I137" s="594">
        <v>750372</v>
      </c>
      <c r="J137" s="276">
        <v>630271</v>
      </c>
      <c r="K137" s="594">
        <v>-2488</v>
      </c>
      <c r="L137" s="276">
        <v>386827</v>
      </c>
      <c r="M137" s="594">
        <v>80939</v>
      </c>
      <c r="N137" s="276">
        <v>86636</v>
      </c>
      <c r="O137" s="594">
        <v>563</v>
      </c>
      <c r="P137" s="276">
        <v>11785</v>
      </c>
      <c r="Q137" s="594">
        <v>535585</v>
      </c>
      <c r="R137" s="276">
        <v>1659509</v>
      </c>
      <c r="S137" s="88"/>
      <c r="T137" s="88"/>
      <c r="U137" s="88"/>
      <c r="V137" s="88"/>
      <c r="W137" s="88"/>
      <c r="X137" s="88"/>
      <c r="Y137" s="88"/>
      <c r="Z137" s="88"/>
      <c r="AA137" s="88"/>
      <c r="AB137" s="88"/>
      <c r="AC137" s="88"/>
      <c r="AD137" s="88"/>
      <c r="AE137" s="88"/>
      <c r="AF137" s="88"/>
      <c r="AG137" s="88"/>
      <c r="AH137" s="88"/>
      <c r="AI137" s="88"/>
    </row>
    <row r="138" spans="1:35">
      <c r="A138" s="160"/>
      <c r="B138" s="173" t="s">
        <v>434</v>
      </c>
      <c r="C138" s="594">
        <v>2444085</v>
      </c>
      <c r="D138" s="276">
        <v>362085</v>
      </c>
      <c r="E138" s="594">
        <v>-125409</v>
      </c>
      <c r="F138" s="276">
        <v>-49247</v>
      </c>
      <c r="G138" s="594">
        <v>-1177531</v>
      </c>
      <c r="H138" s="276">
        <v>41568</v>
      </c>
      <c r="I138" s="594">
        <v>-373854</v>
      </c>
      <c r="J138" s="276">
        <v>-464990</v>
      </c>
      <c r="K138" s="594">
        <v>3886396</v>
      </c>
      <c r="L138" s="276">
        <v>-256822</v>
      </c>
      <c r="M138" s="594">
        <v>-31785</v>
      </c>
      <c r="N138" s="276">
        <v>-14564</v>
      </c>
      <c r="O138" s="594">
        <v>-2131063</v>
      </c>
      <c r="P138" s="276">
        <v>-392876</v>
      </c>
      <c r="Q138" s="594">
        <v>41568</v>
      </c>
      <c r="R138" s="276">
        <v>-774846</v>
      </c>
      <c r="S138" s="88"/>
      <c r="T138" s="88"/>
      <c r="U138" s="88"/>
      <c r="V138" s="88"/>
      <c r="W138" s="88"/>
      <c r="X138" s="88"/>
      <c r="Y138" s="88"/>
      <c r="Z138" s="88"/>
      <c r="AA138" s="88"/>
      <c r="AB138" s="88"/>
      <c r="AC138" s="88"/>
      <c r="AD138" s="88"/>
      <c r="AE138" s="88"/>
      <c r="AF138" s="88"/>
      <c r="AG138" s="88"/>
      <c r="AH138" s="88"/>
      <c r="AI138" s="88"/>
    </row>
    <row r="139" spans="1:35">
      <c r="A139" s="160"/>
      <c r="B139" s="173" t="s">
        <v>435</v>
      </c>
      <c r="C139" s="594">
        <v>-968515</v>
      </c>
      <c r="D139" s="276">
        <v>-254959</v>
      </c>
      <c r="E139" s="594">
        <v>-3168</v>
      </c>
      <c r="F139" s="276">
        <v>-51947</v>
      </c>
      <c r="G139" s="594">
        <v>207826</v>
      </c>
      <c r="H139" s="276">
        <v>-733808</v>
      </c>
      <c r="I139" s="594">
        <v>-543770</v>
      </c>
      <c r="J139" s="276">
        <v>-83485</v>
      </c>
      <c r="K139" s="594">
        <v>-3413823</v>
      </c>
      <c r="L139" s="276">
        <v>-117837</v>
      </c>
      <c r="M139" s="594">
        <v>-29770</v>
      </c>
      <c r="N139" s="276">
        <v>-97682</v>
      </c>
      <c r="O139" s="594">
        <v>2130499</v>
      </c>
      <c r="P139" s="276">
        <v>381096</v>
      </c>
      <c r="Q139" s="594">
        <v>-733808</v>
      </c>
      <c r="R139" s="276">
        <v>-958622</v>
      </c>
      <c r="S139" s="88"/>
      <c r="T139" s="88"/>
      <c r="U139" s="88"/>
      <c r="V139" s="88"/>
      <c r="W139" s="88"/>
      <c r="X139" s="88"/>
      <c r="Y139" s="88"/>
      <c r="Z139" s="88"/>
      <c r="AA139" s="88"/>
      <c r="AB139" s="88"/>
      <c r="AC139" s="88"/>
      <c r="AD139" s="88"/>
      <c r="AE139" s="88"/>
      <c r="AF139" s="88"/>
      <c r="AG139" s="88"/>
      <c r="AH139" s="88"/>
      <c r="AI139" s="88"/>
    </row>
    <row r="140" spans="1:35">
      <c r="A140" s="88"/>
      <c r="B140" s="88"/>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c r="AG140" s="88"/>
      <c r="AH140" s="88"/>
      <c r="AI140" s="88"/>
    </row>
  </sheetData>
  <mergeCells count="56">
    <mergeCell ref="S73:V73"/>
    <mergeCell ref="S74:T74"/>
    <mergeCell ref="U74:V74"/>
    <mergeCell ref="AE74:AF74"/>
    <mergeCell ref="AG74:AH74"/>
    <mergeCell ref="AE73:AH73"/>
    <mergeCell ref="W73:Z73"/>
    <mergeCell ref="W74:X74"/>
    <mergeCell ref="Y74:Z74"/>
    <mergeCell ref="AA73:AD73"/>
    <mergeCell ref="AA74:AB74"/>
    <mergeCell ref="AC74:AD74"/>
    <mergeCell ref="O73:R73"/>
    <mergeCell ref="O74:P74"/>
    <mergeCell ref="Q74:R74"/>
    <mergeCell ref="A134:B135"/>
    <mergeCell ref="A75:B76"/>
    <mergeCell ref="A133:B133"/>
    <mergeCell ref="C74:D74"/>
    <mergeCell ref="E74:F74"/>
    <mergeCell ref="G73:J73"/>
    <mergeCell ref="G74:H74"/>
    <mergeCell ref="I74:J74"/>
    <mergeCell ref="G133:H133"/>
    <mergeCell ref="E133:F133"/>
    <mergeCell ref="C133:D133"/>
    <mergeCell ref="Q133:R133"/>
    <mergeCell ref="O133:P133"/>
    <mergeCell ref="K2:L2"/>
    <mergeCell ref="Q34:R34"/>
    <mergeCell ref="M2:N2"/>
    <mergeCell ref="Q2:R2"/>
    <mergeCell ref="O2:P2"/>
    <mergeCell ref="M34:N34"/>
    <mergeCell ref="O34:P34"/>
    <mergeCell ref="I34:J34"/>
    <mergeCell ref="K34:L34"/>
    <mergeCell ref="A35:B36"/>
    <mergeCell ref="A73:B73"/>
    <mergeCell ref="C73:F73"/>
    <mergeCell ref="K73:N73"/>
    <mergeCell ref="A3:B4"/>
    <mergeCell ref="A34:B34"/>
    <mergeCell ref="C34:D34"/>
    <mergeCell ref="E34:F34"/>
    <mergeCell ref="G34:H34"/>
    <mergeCell ref="A2:B2"/>
    <mergeCell ref="C2:D2"/>
    <mergeCell ref="E2:F2"/>
    <mergeCell ref="G2:H2"/>
    <mergeCell ref="I2:J2"/>
    <mergeCell ref="M133:N133"/>
    <mergeCell ref="K133:L133"/>
    <mergeCell ref="I133:J133"/>
    <mergeCell ref="K74:L74"/>
    <mergeCell ref="M74:N74"/>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S145"/>
  <sheetViews>
    <sheetView workbookViewId="0"/>
  </sheetViews>
  <sheetFormatPr baseColWidth="10" defaultColWidth="11.42578125" defaultRowHeight="12.75"/>
  <cols>
    <col min="1" max="1" width="7" customWidth="1"/>
    <col min="2" max="2" width="58.7109375" customWidth="1"/>
    <col min="3" max="3" width="18.140625" customWidth="1"/>
    <col min="4" max="4" width="19" customWidth="1"/>
    <col min="5" max="5" width="18.42578125" customWidth="1"/>
    <col min="6" max="6" width="19.5703125" customWidth="1"/>
    <col min="7" max="7" width="17.5703125" customWidth="1"/>
    <col min="8" max="8" width="19.28515625" customWidth="1"/>
    <col min="9" max="9" width="18.140625" customWidth="1"/>
    <col min="10" max="10" width="20" customWidth="1"/>
    <col min="11" max="11" width="16.85546875" customWidth="1"/>
    <col min="12" max="12" width="15.85546875" customWidth="1"/>
    <col min="13" max="13" width="16.85546875" customWidth="1"/>
    <col min="14" max="15" width="15.5703125" customWidth="1"/>
    <col min="16" max="16" width="16.7109375" customWidth="1"/>
    <col min="17" max="17" width="15.85546875" customWidth="1"/>
    <col min="18" max="18" width="16" customWidth="1"/>
    <col min="21" max="21" width="50.28515625" bestFit="1" customWidth="1"/>
  </cols>
  <sheetData>
    <row r="1" spans="1:19">
      <c r="A1" s="89"/>
      <c r="B1" s="88"/>
      <c r="C1" s="171"/>
      <c r="D1" s="171"/>
      <c r="E1" s="171"/>
      <c r="F1" s="171"/>
      <c r="G1" s="171"/>
      <c r="H1" s="171"/>
      <c r="I1" s="171"/>
      <c r="J1" s="171"/>
      <c r="K1" s="88"/>
      <c r="L1" s="88"/>
      <c r="M1" s="88"/>
      <c r="N1" s="88"/>
      <c r="O1" s="88"/>
      <c r="P1" s="88"/>
      <c r="Q1" s="88"/>
      <c r="R1" s="88"/>
      <c r="S1" s="88"/>
    </row>
    <row r="2" spans="1:19">
      <c r="A2" s="171"/>
      <c r="B2" s="171"/>
      <c r="C2" s="171"/>
      <c r="D2" s="171"/>
      <c r="E2" s="171"/>
      <c r="F2" s="171"/>
      <c r="G2" s="171"/>
      <c r="H2" s="171"/>
      <c r="I2" s="171"/>
      <c r="J2" s="171"/>
      <c r="K2" s="88"/>
      <c r="L2" s="88"/>
      <c r="M2" s="88"/>
      <c r="N2" s="88"/>
      <c r="O2" s="88"/>
      <c r="P2" s="88"/>
      <c r="Q2" s="88"/>
      <c r="R2" s="88"/>
      <c r="S2" s="88"/>
    </row>
    <row r="3" spans="1:19">
      <c r="A3" s="924" t="s">
        <v>436</v>
      </c>
      <c r="B3" s="925"/>
      <c r="C3" s="922" t="s">
        <v>49</v>
      </c>
      <c r="D3" s="923"/>
      <c r="E3" s="922" t="s">
        <v>54</v>
      </c>
      <c r="F3" s="923"/>
      <c r="G3" s="922" t="s">
        <v>437</v>
      </c>
      <c r="H3" s="923"/>
      <c r="I3" s="922" t="s">
        <v>48</v>
      </c>
      <c r="J3" s="923"/>
      <c r="K3" s="88"/>
      <c r="L3" s="88"/>
      <c r="M3" s="88"/>
      <c r="N3" s="88"/>
      <c r="O3" s="88"/>
      <c r="P3" s="88"/>
      <c r="Q3" s="88"/>
      <c r="R3" s="88"/>
      <c r="S3" s="88"/>
    </row>
    <row r="4" spans="1:19">
      <c r="A4" s="926" t="s">
        <v>344</v>
      </c>
      <c r="B4" s="945"/>
      <c r="C4" s="589" t="s">
        <v>511</v>
      </c>
      <c r="D4" s="591" t="s">
        <v>513</v>
      </c>
      <c r="E4" s="589" t="s">
        <v>511</v>
      </c>
      <c r="F4" s="591" t="s">
        <v>513</v>
      </c>
      <c r="G4" s="589" t="s">
        <v>511</v>
      </c>
      <c r="H4" s="591" t="s">
        <v>513</v>
      </c>
      <c r="I4" s="589" t="s">
        <v>511</v>
      </c>
      <c r="J4" s="591" t="s">
        <v>513</v>
      </c>
      <c r="K4" s="88"/>
      <c r="L4" s="88"/>
      <c r="M4" s="88"/>
      <c r="N4" s="88"/>
      <c r="O4" s="88"/>
      <c r="P4" s="88"/>
      <c r="Q4" s="88"/>
      <c r="R4" s="88"/>
      <c r="S4" s="88"/>
    </row>
    <row r="5" spans="1:19">
      <c r="A5" s="946"/>
      <c r="B5" s="947"/>
      <c r="C5" s="590" t="s">
        <v>226</v>
      </c>
      <c r="D5" s="271" t="s">
        <v>226</v>
      </c>
      <c r="E5" s="590" t="s">
        <v>226</v>
      </c>
      <c r="F5" s="271" t="s">
        <v>226</v>
      </c>
      <c r="G5" s="590" t="s">
        <v>226</v>
      </c>
      <c r="H5" s="271" t="s">
        <v>226</v>
      </c>
      <c r="I5" s="590" t="s">
        <v>226</v>
      </c>
      <c r="J5" s="271" t="s">
        <v>226</v>
      </c>
      <c r="K5" s="88"/>
      <c r="L5" s="88"/>
      <c r="M5" s="88"/>
      <c r="N5" s="88"/>
      <c r="O5" s="88"/>
      <c r="P5" s="88"/>
      <c r="Q5" s="88"/>
      <c r="R5" s="88"/>
      <c r="S5" s="88"/>
    </row>
    <row r="6" spans="1:19">
      <c r="A6" s="174" t="s">
        <v>345</v>
      </c>
      <c r="B6" s="161"/>
      <c r="C6" s="587">
        <v>1562.433</v>
      </c>
      <c r="D6" s="272">
        <v>3651.1509999999998</v>
      </c>
      <c r="E6" s="587">
        <v>3679.1689999999999</v>
      </c>
      <c r="F6" s="272">
        <v>5876.9459999999999</v>
      </c>
      <c r="G6" s="587">
        <v>2805.7579999999998</v>
      </c>
      <c r="H6" s="272">
        <v>791.36199999999997</v>
      </c>
      <c r="I6" s="587">
        <v>8047.36</v>
      </c>
      <c r="J6" s="272">
        <v>10319.459000000001</v>
      </c>
      <c r="K6" s="146"/>
      <c r="L6" s="146"/>
      <c r="M6" s="146"/>
      <c r="N6" s="146"/>
      <c r="O6" s="146"/>
      <c r="P6" s="146"/>
      <c r="Q6" s="146"/>
      <c r="R6" s="146"/>
      <c r="S6" s="146"/>
    </row>
    <row r="7" spans="1:19">
      <c r="A7" s="162"/>
      <c r="B7" s="163" t="s">
        <v>346</v>
      </c>
      <c r="C7" s="588">
        <v>398.60700000000003</v>
      </c>
      <c r="D7" s="273">
        <v>514.92499999999995</v>
      </c>
      <c r="E7" s="588">
        <v>176.19900000000001</v>
      </c>
      <c r="F7" s="273">
        <v>281.673</v>
      </c>
      <c r="G7" s="588">
        <v>2478.6619999999998</v>
      </c>
      <c r="H7" s="273">
        <v>703.58600000000001</v>
      </c>
      <c r="I7" s="588">
        <v>3053.4679999999998</v>
      </c>
      <c r="J7" s="273">
        <v>1500.184</v>
      </c>
      <c r="K7" s="88"/>
      <c r="L7" s="88"/>
      <c r="M7" s="88"/>
      <c r="N7" s="88"/>
      <c r="O7" s="88"/>
      <c r="P7" s="88"/>
      <c r="Q7" s="88"/>
      <c r="R7" s="88"/>
      <c r="S7" s="88"/>
    </row>
    <row r="8" spans="1:19">
      <c r="A8" s="162"/>
      <c r="B8" s="163" t="s">
        <v>347</v>
      </c>
      <c r="C8" s="588">
        <v>147.202</v>
      </c>
      <c r="D8" s="273">
        <v>70.879000000000005</v>
      </c>
      <c r="E8" s="588">
        <v>71.061000000000007</v>
      </c>
      <c r="F8" s="273">
        <v>50.581000000000003</v>
      </c>
      <c r="G8" s="588">
        <v>221.39400000000001</v>
      </c>
      <c r="H8" s="273">
        <v>33.219000000000001</v>
      </c>
      <c r="I8" s="588">
        <v>439.65699999999998</v>
      </c>
      <c r="J8" s="273">
        <v>154.679</v>
      </c>
      <c r="K8" s="88"/>
      <c r="L8" s="88"/>
      <c r="M8" s="88"/>
      <c r="N8" s="88"/>
      <c r="O8" s="88"/>
      <c r="P8" s="88"/>
      <c r="Q8" s="88"/>
      <c r="R8" s="88"/>
      <c r="S8" s="88"/>
    </row>
    <row r="9" spans="1:19">
      <c r="A9" s="162"/>
      <c r="B9" s="163" t="s">
        <v>348</v>
      </c>
      <c r="C9" s="588">
        <v>34.429000000000002</v>
      </c>
      <c r="D9" s="273">
        <v>30.626000000000001</v>
      </c>
      <c r="E9" s="588">
        <v>460.77600000000001</v>
      </c>
      <c r="F9" s="273">
        <v>664.92200000000003</v>
      </c>
      <c r="G9" s="588">
        <v>68.86</v>
      </c>
      <c r="H9" s="273">
        <v>57.728000000000002</v>
      </c>
      <c r="I9" s="588">
        <v>564.06500000000005</v>
      </c>
      <c r="J9" s="273">
        <v>753.27599999999995</v>
      </c>
      <c r="K9" s="88"/>
      <c r="L9" s="88"/>
      <c r="M9" s="88"/>
      <c r="N9" s="88"/>
      <c r="O9" s="88"/>
      <c r="P9" s="88"/>
      <c r="Q9" s="88"/>
      <c r="R9" s="88"/>
      <c r="S9" s="88"/>
    </row>
    <row r="10" spans="1:19">
      <c r="A10" s="162"/>
      <c r="B10" s="163" t="s">
        <v>349</v>
      </c>
      <c r="C10" s="588">
        <v>378.30599999999998</v>
      </c>
      <c r="D10" s="273">
        <v>359.161</v>
      </c>
      <c r="E10" s="588">
        <v>2537.3029999999999</v>
      </c>
      <c r="F10" s="273">
        <v>2610.16</v>
      </c>
      <c r="G10" s="588">
        <v>78.064999999999998</v>
      </c>
      <c r="H10" s="273">
        <v>63.718000000000004</v>
      </c>
      <c r="I10" s="588">
        <v>2993.674</v>
      </c>
      <c r="J10" s="273">
        <v>3033.0390000000002</v>
      </c>
      <c r="K10" s="88"/>
      <c r="L10" s="88"/>
      <c r="M10" s="88"/>
      <c r="N10" s="88"/>
      <c r="O10" s="88"/>
      <c r="P10" s="88"/>
      <c r="Q10" s="88"/>
      <c r="R10" s="88"/>
      <c r="S10" s="88"/>
    </row>
    <row r="11" spans="1:19">
      <c r="A11" s="162"/>
      <c r="B11" s="163" t="s">
        <v>350</v>
      </c>
      <c r="C11" s="588">
        <v>182.4</v>
      </c>
      <c r="D11" s="273">
        <v>207.13800000000001</v>
      </c>
      <c r="E11" s="588">
        <v>12.029</v>
      </c>
      <c r="F11" s="273">
        <v>12.004</v>
      </c>
      <c r="G11" s="588">
        <v>-177.667</v>
      </c>
      <c r="H11" s="273">
        <v>-201.79900000000001</v>
      </c>
      <c r="I11" s="588">
        <v>16.762</v>
      </c>
      <c r="J11" s="273">
        <v>17.343</v>
      </c>
      <c r="K11" s="88"/>
      <c r="L11" s="88"/>
      <c r="M11" s="88"/>
      <c r="N11" s="88"/>
      <c r="O11" s="88"/>
      <c r="P11" s="88"/>
      <c r="Q11" s="88"/>
      <c r="R11" s="88"/>
      <c r="S11" s="88"/>
    </row>
    <row r="12" spans="1:19">
      <c r="A12" s="162"/>
      <c r="B12" s="167" t="s">
        <v>351</v>
      </c>
      <c r="C12" s="588">
        <v>85.480999999999995</v>
      </c>
      <c r="D12" s="273">
        <v>94.754999999999995</v>
      </c>
      <c r="E12" s="588">
        <v>372.28699999999998</v>
      </c>
      <c r="F12" s="273">
        <v>394.60199999999998</v>
      </c>
      <c r="G12" s="588">
        <v>7.3949999999999996</v>
      </c>
      <c r="H12" s="273">
        <v>8.5329999999999995</v>
      </c>
      <c r="I12" s="588">
        <v>465.16300000000001</v>
      </c>
      <c r="J12" s="273">
        <v>497.89</v>
      </c>
      <c r="K12" s="88"/>
      <c r="L12" s="88"/>
      <c r="M12" s="88"/>
      <c r="N12" s="88"/>
      <c r="O12" s="88"/>
      <c r="P12" s="88"/>
      <c r="Q12" s="88"/>
      <c r="R12" s="88"/>
      <c r="S12" s="88"/>
    </row>
    <row r="13" spans="1:19">
      <c r="A13" s="162"/>
      <c r="B13" s="167" t="s">
        <v>352</v>
      </c>
      <c r="C13" s="588">
        <v>35.843000000000004</v>
      </c>
      <c r="D13" s="273">
        <v>29.954999999999998</v>
      </c>
      <c r="E13" s="588">
        <v>49.451000000000001</v>
      </c>
      <c r="F13" s="273">
        <v>33.465000000000003</v>
      </c>
      <c r="G13" s="588">
        <v>128.54599999999999</v>
      </c>
      <c r="H13" s="273">
        <v>79.566000000000003</v>
      </c>
      <c r="I13" s="588">
        <v>213.84</v>
      </c>
      <c r="J13" s="273">
        <v>142.98599999999999</v>
      </c>
      <c r="K13" s="88"/>
      <c r="L13" s="88"/>
      <c r="M13" s="88"/>
      <c r="N13" s="88"/>
      <c r="O13" s="88"/>
      <c r="P13" s="88"/>
      <c r="Q13" s="88"/>
      <c r="R13" s="88"/>
      <c r="S13" s="88"/>
    </row>
    <row r="14" spans="1:19">
      <c r="A14" s="171"/>
      <c r="B14" s="171"/>
      <c r="C14" s="171"/>
      <c r="D14" s="171"/>
      <c r="E14" s="171"/>
      <c r="F14" s="171"/>
      <c r="G14" s="171"/>
      <c r="H14" s="171"/>
      <c r="I14" s="171"/>
      <c r="J14" s="171"/>
      <c r="K14" s="171"/>
      <c r="L14" s="171"/>
      <c r="M14" s="171"/>
      <c r="N14" s="171"/>
      <c r="O14" s="171"/>
      <c r="P14" s="171"/>
      <c r="Q14" s="171"/>
      <c r="R14" s="88"/>
      <c r="S14" s="88"/>
    </row>
    <row r="15" spans="1:19" ht="25.5">
      <c r="A15" s="162"/>
      <c r="B15" s="167" t="s">
        <v>353</v>
      </c>
      <c r="C15" s="588">
        <v>300.16500000000002</v>
      </c>
      <c r="D15" s="274">
        <v>2343.712</v>
      </c>
      <c r="E15" s="588">
        <v>6.3E-2</v>
      </c>
      <c r="F15" s="274">
        <v>1829.539</v>
      </c>
      <c r="G15" s="588">
        <v>0.503</v>
      </c>
      <c r="H15" s="274">
        <v>46.811</v>
      </c>
      <c r="I15" s="588">
        <v>300.73099999999999</v>
      </c>
      <c r="J15" s="274">
        <v>4220.0619999999999</v>
      </c>
      <c r="K15" s="88"/>
      <c r="L15" s="88"/>
      <c r="M15" s="88"/>
      <c r="N15" s="88"/>
      <c r="O15" s="88"/>
      <c r="P15" s="88"/>
      <c r="Q15" s="88"/>
      <c r="R15" s="88"/>
      <c r="S15" s="88"/>
    </row>
    <row r="16" spans="1:19">
      <c r="A16" s="171"/>
      <c r="B16" s="171"/>
      <c r="C16" s="171"/>
      <c r="D16" s="171"/>
      <c r="E16" s="171"/>
      <c r="F16" s="171"/>
      <c r="G16" s="171"/>
      <c r="H16" s="171"/>
      <c r="I16" s="171"/>
      <c r="J16" s="171"/>
      <c r="K16" s="171"/>
      <c r="L16" s="171"/>
      <c r="M16" s="171"/>
      <c r="N16" s="171"/>
      <c r="O16" s="171"/>
      <c r="P16" s="171"/>
      <c r="Q16" s="171"/>
      <c r="R16" s="88"/>
      <c r="S16" s="88"/>
    </row>
    <row r="17" spans="1:19">
      <c r="A17" s="174" t="s">
        <v>354</v>
      </c>
      <c r="B17" s="161"/>
      <c r="C17" s="587">
        <v>10816.281000000001</v>
      </c>
      <c r="D17" s="275">
        <v>11446.120999999999</v>
      </c>
      <c r="E17" s="587">
        <v>14207.187</v>
      </c>
      <c r="F17" s="275">
        <v>14103.244000000001</v>
      </c>
      <c r="G17" s="587">
        <v>799.85900000000004</v>
      </c>
      <c r="H17" s="275">
        <v>985.85599999999999</v>
      </c>
      <c r="I17" s="587">
        <v>25823.327000000001</v>
      </c>
      <c r="J17" s="275">
        <v>26535.221000000001</v>
      </c>
      <c r="K17" s="146"/>
      <c r="L17" s="146"/>
      <c r="M17" s="146"/>
      <c r="N17" s="146"/>
      <c r="O17" s="146"/>
      <c r="P17" s="146"/>
      <c r="Q17" s="146"/>
      <c r="R17" s="146"/>
      <c r="S17" s="146"/>
    </row>
    <row r="18" spans="1:19">
      <c r="A18" s="162"/>
      <c r="B18" s="163" t="s">
        <v>355</v>
      </c>
      <c r="C18" s="588">
        <v>448.57799999999997</v>
      </c>
      <c r="D18" s="274">
        <v>474.50099999999998</v>
      </c>
      <c r="E18" s="588">
        <v>4485.1760000000004</v>
      </c>
      <c r="F18" s="274">
        <v>4579.6090000000004</v>
      </c>
      <c r="G18" s="588">
        <v>38.811</v>
      </c>
      <c r="H18" s="274">
        <v>31.117000000000001</v>
      </c>
      <c r="I18" s="588">
        <v>4972.5649999999996</v>
      </c>
      <c r="J18" s="274">
        <v>5085.2269999999999</v>
      </c>
      <c r="K18" s="88"/>
      <c r="L18" s="88"/>
      <c r="M18" s="88"/>
      <c r="N18" s="88"/>
      <c r="O18" s="88"/>
      <c r="P18" s="88"/>
      <c r="Q18" s="88"/>
      <c r="R18" s="88"/>
      <c r="S18" s="88"/>
    </row>
    <row r="19" spans="1:19">
      <c r="A19" s="162"/>
      <c r="B19" s="163" t="s">
        <v>356</v>
      </c>
      <c r="C19" s="588">
        <v>88.887</v>
      </c>
      <c r="D19" s="274">
        <v>100.61199999999999</v>
      </c>
      <c r="E19" s="588">
        <v>1615.558</v>
      </c>
      <c r="F19" s="274">
        <v>1742.931</v>
      </c>
      <c r="G19" s="588">
        <v>42.081000000000003</v>
      </c>
      <c r="H19" s="274">
        <v>19.739000000000001</v>
      </c>
      <c r="I19" s="588">
        <v>1746.5260000000001</v>
      </c>
      <c r="J19" s="274">
        <v>1863.2819999999999</v>
      </c>
      <c r="K19" s="88"/>
      <c r="L19" s="88"/>
      <c r="M19" s="88"/>
      <c r="N19" s="88"/>
      <c r="O19" s="88"/>
      <c r="P19" s="88"/>
      <c r="Q19" s="88"/>
      <c r="R19" s="88"/>
      <c r="S19" s="88"/>
    </row>
    <row r="20" spans="1:19">
      <c r="A20" s="162"/>
      <c r="B20" s="163" t="s">
        <v>357</v>
      </c>
      <c r="C20" s="588">
        <v>86.423000000000002</v>
      </c>
      <c r="D20" s="274">
        <v>107.285</v>
      </c>
      <c r="E20" s="588">
        <v>201.87799999999999</v>
      </c>
      <c r="F20" s="274">
        <v>259.10599999999999</v>
      </c>
      <c r="G20" s="588">
        <v>52.451999999999998</v>
      </c>
      <c r="H20" s="274">
        <v>58.509</v>
      </c>
      <c r="I20" s="588">
        <v>340.75299999999999</v>
      </c>
      <c r="J20" s="274">
        <v>424.9</v>
      </c>
      <c r="K20" s="88"/>
      <c r="L20" s="88"/>
      <c r="M20" s="88"/>
      <c r="N20" s="88"/>
      <c r="O20" s="88"/>
      <c r="P20" s="88"/>
      <c r="Q20" s="88"/>
      <c r="R20" s="88"/>
      <c r="S20" s="88"/>
    </row>
    <row r="21" spans="1:19">
      <c r="A21" s="162"/>
      <c r="B21" s="163" t="s">
        <v>358</v>
      </c>
      <c r="C21" s="588">
        <v>14.815</v>
      </c>
      <c r="D21" s="274">
        <v>0</v>
      </c>
      <c r="E21" s="588">
        <v>3.0000000000000001E-3</v>
      </c>
      <c r="F21" s="274">
        <v>3.0000000000000001E-3</v>
      </c>
      <c r="G21" s="588">
        <v>-14.815</v>
      </c>
      <c r="H21" s="274">
        <v>0</v>
      </c>
      <c r="I21" s="588">
        <v>3.0000000000000001E-3</v>
      </c>
      <c r="J21" s="274">
        <v>3.0000000000000001E-3</v>
      </c>
      <c r="K21" s="88"/>
      <c r="L21" s="88"/>
      <c r="M21" s="88"/>
      <c r="N21" s="88"/>
      <c r="O21" s="88"/>
      <c r="P21" s="88"/>
      <c r="Q21" s="88"/>
      <c r="R21" s="88"/>
      <c r="S21" s="88"/>
    </row>
    <row r="22" spans="1:19">
      <c r="A22" s="162"/>
      <c r="B22" s="163" t="s">
        <v>359</v>
      </c>
      <c r="C22" s="588">
        <v>1011.7569999999999</v>
      </c>
      <c r="D22" s="274">
        <v>1005.307</v>
      </c>
      <c r="E22" s="588">
        <v>15.75</v>
      </c>
      <c r="F22" s="274">
        <v>16.867999999999999</v>
      </c>
      <c r="G22" s="588">
        <v>-1010.111</v>
      </c>
      <c r="H22" s="274">
        <v>-1005.6</v>
      </c>
      <c r="I22" s="588">
        <v>17.396000000000001</v>
      </c>
      <c r="J22" s="274">
        <v>16.574999999999999</v>
      </c>
      <c r="K22" s="88"/>
      <c r="L22" s="88"/>
      <c r="M22" s="88"/>
      <c r="N22" s="88"/>
      <c r="O22" s="88"/>
      <c r="P22" s="88"/>
      <c r="Q22" s="88"/>
      <c r="R22" s="88"/>
      <c r="S22" s="88"/>
    </row>
    <row r="23" spans="1:19">
      <c r="A23" s="162"/>
      <c r="B23" s="163" t="s">
        <v>360</v>
      </c>
      <c r="C23" s="588">
        <v>423.35899999999998</v>
      </c>
      <c r="D23" s="274">
        <v>489.20100000000002</v>
      </c>
      <c r="E23" s="588">
        <v>2757.951</v>
      </c>
      <c r="F23" s="274">
        <v>3177.7170000000001</v>
      </c>
      <c r="G23" s="588">
        <v>182.18600000000001</v>
      </c>
      <c r="H23" s="274">
        <v>201.90899999999999</v>
      </c>
      <c r="I23" s="588">
        <v>3363.4960000000001</v>
      </c>
      <c r="J23" s="274">
        <v>3868.8270000000002</v>
      </c>
      <c r="K23" s="88"/>
      <c r="L23" s="88"/>
      <c r="M23" s="88"/>
      <c r="N23" s="88"/>
      <c r="O23" s="88"/>
      <c r="P23" s="88"/>
      <c r="Q23" s="88"/>
      <c r="R23" s="88"/>
      <c r="S23" s="88"/>
    </row>
    <row r="24" spans="1:19">
      <c r="A24" s="162"/>
      <c r="B24" s="163" t="s">
        <v>361</v>
      </c>
      <c r="C24" s="588">
        <v>1.1579999999999999</v>
      </c>
      <c r="D24" s="274">
        <v>1.1579999999999999</v>
      </c>
      <c r="E24" s="588">
        <v>0</v>
      </c>
      <c r="F24" s="274">
        <v>0</v>
      </c>
      <c r="G24" s="588">
        <v>1224.547</v>
      </c>
      <c r="H24" s="274">
        <v>1366.76</v>
      </c>
      <c r="I24" s="588">
        <v>1225.7049999999999</v>
      </c>
      <c r="J24" s="274">
        <v>1367.9179999999999</v>
      </c>
      <c r="K24" s="88"/>
      <c r="L24" s="88"/>
      <c r="M24" s="88"/>
      <c r="N24" s="88"/>
      <c r="O24" s="88"/>
      <c r="P24" s="88"/>
      <c r="Q24" s="88"/>
      <c r="R24" s="88"/>
      <c r="S24" s="88"/>
    </row>
    <row r="25" spans="1:19">
      <c r="A25" s="162"/>
      <c r="B25" s="163" t="s">
        <v>362</v>
      </c>
      <c r="C25" s="588">
        <v>8620.1470000000008</v>
      </c>
      <c r="D25" s="274">
        <v>9130.9369999999999</v>
      </c>
      <c r="E25" s="588">
        <v>4542.9660000000003</v>
      </c>
      <c r="F25" s="274">
        <v>3545.922</v>
      </c>
      <c r="G25" s="588">
        <v>128.72300000000001</v>
      </c>
      <c r="H25" s="274">
        <v>134.31</v>
      </c>
      <c r="I25" s="588">
        <v>13291.835999999999</v>
      </c>
      <c r="J25" s="274">
        <v>12811.169</v>
      </c>
      <c r="K25" s="88"/>
      <c r="L25" s="88"/>
      <c r="M25" s="88"/>
      <c r="N25" s="88"/>
      <c r="O25" s="88"/>
      <c r="P25" s="88"/>
      <c r="Q25" s="88"/>
      <c r="R25" s="88"/>
      <c r="S25" s="88"/>
    </row>
    <row r="26" spans="1:19">
      <c r="A26" s="162"/>
      <c r="B26" s="163" t="s">
        <v>363</v>
      </c>
      <c r="C26" s="588">
        <v>0</v>
      </c>
      <c r="D26" s="274">
        <v>0</v>
      </c>
      <c r="E26" s="588">
        <v>6.9189999999999996</v>
      </c>
      <c r="F26" s="274">
        <v>7.6210000000000004</v>
      </c>
      <c r="G26" s="588">
        <v>0</v>
      </c>
      <c r="H26" s="274">
        <v>0</v>
      </c>
      <c r="I26" s="588">
        <v>6.9189999999999996</v>
      </c>
      <c r="J26" s="274">
        <v>7.6210000000000004</v>
      </c>
      <c r="K26" s="88"/>
      <c r="L26" s="88"/>
      <c r="M26" s="88"/>
      <c r="N26" s="88"/>
      <c r="O26" s="88"/>
      <c r="P26" s="88"/>
      <c r="Q26" s="88"/>
      <c r="R26" s="88"/>
      <c r="S26" s="88"/>
    </row>
    <row r="27" spans="1:19">
      <c r="A27" s="162"/>
      <c r="B27" s="88" t="s">
        <v>364</v>
      </c>
      <c r="C27" s="588">
        <v>99.757000000000005</v>
      </c>
      <c r="D27" s="274">
        <v>112.26300000000001</v>
      </c>
      <c r="E27" s="588">
        <v>88.86</v>
      </c>
      <c r="F27" s="274">
        <v>67.504999999999995</v>
      </c>
      <c r="G27" s="588">
        <v>5.2619999999999996</v>
      </c>
      <c r="H27" s="274">
        <v>5.9039999999999999</v>
      </c>
      <c r="I27" s="588">
        <v>193.87899999999999</v>
      </c>
      <c r="J27" s="274">
        <v>185.672</v>
      </c>
      <c r="K27" s="88"/>
      <c r="L27" s="88"/>
      <c r="M27" s="88"/>
      <c r="N27" s="88"/>
      <c r="O27" s="88"/>
      <c r="P27" s="88"/>
      <c r="Q27" s="88"/>
      <c r="R27" s="88"/>
      <c r="S27" s="88"/>
    </row>
    <row r="28" spans="1:19">
      <c r="A28" s="162"/>
      <c r="B28" s="163" t="s">
        <v>365</v>
      </c>
      <c r="C28" s="588">
        <v>21.4</v>
      </c>
      <c r="D28" s="274">
        <v>24.856999999999999</v>
      </c>
      <c r="E28" s="588">
        <v>492.12599999999998</v>
      </c>
      <c r="F28" s="274">
        <v>705.96199999999999</v>
      </c>
      <c r="G28" s="588">
        <v>150.72300000000001</v>
      </c>
      <c r="H28" s="274">
        <v>173.208</v>
      </c>
      <c r="I28" s="588">
        <v>664.24900000000002</v>
      </c>
      <c r="J28" s="274">
        <v>904.02700000000004</v>
      </c>
      <c r="K28" s="88"/>
      <c r="L28" s="88"/>
      <c r="M28" s="88"/>
      <c r="N28" s="88"/>
      <c r="O28" s="88"/>
      <c r="P28" s="88"/>
      <c r="Q28" s="88"/>
      <c r="R28" s="88"/>
      <c r="S28" s="88"/>
    </row>
    <row r="29" spans="1:19">
      <c r="A29" s="171"/>
      <c r="B29" s="171"/>
      <c r="C29" s="171"/>
      <c r="D29" s="171"/>
      <c r="E29" s="171"/>
      <c r="F29" s="171"/>
      <c r="G29" s="171"/>
      <c r="H29" s="171"/>
      <c r="I29" s="171"/>
      <c r="J29" s="171"/>
      <c r="K29" s="171"/>
      <c r="L29" s="171"/>
      <c r="M29" s="171"/>
      <c r="N29" s="88"/>
      <c r="O29" s="88"/>
      <c r="P29" s="88"/>
      <c r="Q29" s="88"/>
      <c r="R29" s="88"/>
      <c r="S29" s="88"/>
    </row>
    <row r="30" spans="1:19">
      <c r="A30" s="174" t="s">
        <v>366</v>
      </c>
      <c r="B30" s="163"/>
      <c r="C30" s="587">
        <v>12378.714</v>
      </c>
      <c r="D30" s="275">
        <v>15097.272000000001</v>
      </c>
      <c r="E30" s="587">
        <v>17886.356</v>
      </c>
      <c r="F30" s="275">
        <v>19980.189999999999</v>
      </c>
      <c r="G30" s="587">
        <v>3605.6170000000002</v>
      </c>
      <c r="H30" s="275">
        <v>1777.2180000000001</v>
      </c>
      <c r="I30" s="587">
        <v>33870.686999999998</v>
      </c>
      <c r="J30" s="275">
        <v>36854.68</v>
      </c>
      <c r="K30" s="88"/>
      <c r="L30" s="88"/>
      <c r="M30" s="88"/>
      <c r="N30" s="88"/>
      <c r="O30" s="88"/>
      <c r="P30" s="88"/>
      <c r="Q30" s="88"/>
      <c r="R30" s="88"/>
      <c r="S30" s="88"/>
    </row>
    <row r="31" spans="1:19">
      <c r="A31" s="171"/>
      <c r="B31" s="171"/>
      <c r="C31" s="171"/>
      <c r="D31" s="171"/>
      <c r="E31" s="171"/>
      <c r="F31" s="171"/>
      <c r="G31" s="171"/>
      <c r="H31" s="171"/>
      <c r="I31" s="171"/>
      <c r="J31" s="171"/>
      <c r="K31" s="88"/>
      <c r="L31" s="88"/>
      <c r="M31" s="88"/>
      <c r="N31" s="88"/>
      <c r="O31" s="88"/>
      <c r="P31" s="88"/>
      <c r="Q31" s="88"/>
      <c r="R31" s="88"/>
      <c r="S31" s="88"/>
    </row>
    <row r="32" spans="1:19">
      <c r="A32" s="171"/>
      <c r="B32" s="171"/>
      <c r="C32" s="171"/>
      <c r="D32" s="171"/>
      <c r="E32" s="171"/>
      <c r="F32" s="171"/>
      <c r="G32" s="171"/>
      <c r="H32" s="171"/>
      <c r="I32" s="171"/>
      <c r="J32" s="171"/>
      <c r="K32" s="88"/>
      <c r="L32" s="88"/>
      <c r="M32" s="88"/>
      <c r="N32" s="88"/>
      <c r="O32" s="88"/>
      <c r="P32" s="88"/>
      <c r="Q32" s="88"/>
      <c r="R32" s="88"/>
      <c r="S32" s="88"/>
    </row>
    <row r="33" spans="1:19">
      <c r="A33" s="171"/>
      <c r="B33" s="171"/>
      <c r="C33" s="159"/>
      <c r="D33" s="159"/>
      <c r="E33" s="159"/>
      <c r="F33" s="159"/>
      <c r="G33" s="159"/>
      <c r="H33" s="159"/>
      <c r="I33" s="159"/>
      <c r="J33" s="159"/>
      <c r="K33" s="88"/>
      <c r="L33" s="88"/>
      <c r="M33" s="88"/>
      <c r="N33" s="88"/>
      <c r="O33" s="88"/>
      <c r="P33" s="88"/>
      <c r="Q33" s="88"/>
      <c r="R33" s="88"/>
      <c r="S33" s="88"/>
    </row>
    <row r="34" spans="1:19">
      <c r="A34" s="171"/>
      <c r="B34" s="171"/>
      <c r="C34" s="171"/>
      <c r="D34" s="171"/>
      <c r="E34" s="171"/>
      <c r="F34" s="171"/>
      <c r="G34" s="171"/>
      <c r="H34" s="171"/>
      <c r="I34" s="171"/>
      <c r="J34" s="171"/>
      <c r="K34" s="88"/>
      <c r="L34" s="88"/>
      <c r="M34" s="88"/>
      <c r="N34" s="88"/>
      <c r="O34" s="88"/>
      <c r="P34" s="88"/>
      <c r="Q34" s="88"/>
      <c r="R34" s="88"/>
      <c r="S34" s="88"/>
    </row>
    <row r="35" spans="1:19">
      <c r="A35" s="924" t="s">
        <v>436</v>
      </c>
      <c r="B35" s="925"/>
      <c r="C35" s="922" t="s">
        <v>49</v>
      </c>
      <c r="D35" s="923"/>
      <c r="E35" s="922" t="s">
        <v>54</v>
      </c>
      <c r="F35" s="923"/>
      <c r="G35" s="922" t="s">
        <v>437</v>
      </c>
      <c r="H35" s="923"/>
      <c r="I35" s="922" t="s">
        <v>48</v>
      </c>
      <c r="J35" s="923"/>
      <c r="K35" s="88"/>
      <c r="L35" s="88"/>
      <c r="M35" s="88"/>
      <c r="N35" s="88"/>
      <c r="O35" s="88"/>
      <c r="P35" s="88"/>
      <c r="Q35" s="88"/>
      <c r="R35" s="88"/>
      <c r="S35" s="88"/>
    </row>
    <row r="36" spans="1:19">
      <c r="A36" s="930" t="s">
        <v>367</v>
      </c>
      <c r="B36" s="942"/>
      <c r="C36" s="589" t="s">
        <v>511</v>
      </c>
      <c r="D36" s="591" t="s">
        <v>513</v>
      </c>
      <c r="E36" s="589" t="s">
        <v>511</v>
      </c>
      <c r="F36" s="591" t="s">
        <v>513</v>
      </c>
      <c r="G36" s="589" t="s">
        <v>511</v>
      </c>
      <c r="H36" s="591" t="s">
        <v>513</v>
      </c>
      <c r="I36" s="589" t="s">
        <v>511</v>
      </c>
      <c r="J36" s="591" t="s">
        <v>513</v>
      </c>
      <c r="K36" s="88"/>
      <c r="L36" s="88"/>
      <c r="M36" s="88"/>
      <c r="N36" s="88"/>
      <c r="O36" s="88"/>
      <c r="P36" s="88"/>
      <c r="Q36" s="88"/>
      <c r="R36" s="88"/>
      <c r="S36" s="88"/>
    </row>
    <row r="37" spans="1:19">
      <c r="A37" s="943"/>
      <c r="B37" s="944"/>
      <c r="C37" s="590" t="s">
        <v>226</v>
      </c>
      <c r="D37" s="271" t="s">
        <v>226</v>
      </c>
      <c r="E37" s="590" t="s">
        <v>226</v>
      </c>
      <c r="F37" s="271" t="s">
        <v>226</v>
      </c>
      <c r="G37" s="590" t="s">
        <v>226</v>
      </c>
      <c r="H37" s="271" t="s">
        <v>226</v>
      </c>
      <c r="I37" s="590" t="s">
        <v>226</v>
      </c>
      <c r="J37" s="271" t="s">
        <v>226</v>
      </c>
      <c r="K37" s="88"/>
      <c r="L37" s="88"/>
      <c r="M37" s="88"/>
      <c r="N37" s="88"/>
      <c r="O37" s="88"/>
      <c r="P37" s="88"/>
      <c r="Q37" s="88"/>
      <c r="R37" s="88"/>
      <c r="S37" s="88"/>
    </row>
    <row r="38" spans="1:19">
      <c r="A38" s="174" t="s">
        <v>368</v>
      </c>
      <c r="B38" s="161"/>
      <c r="C38" s="602">
        <v>1928.1210000000001</v>
      </c>
      <c r="D38" s="275">
        <v>2925.6219999999998</v>
      </c>
      <c r="E38" s="602">
        <v>5581.37</v>
      </c>
      <c r="F38" s="275">
        <v>6620.232</v>
      </c>
      <c r="G38" s="602">
        <v>-301.81700000000001</v>
      </c>
      <c r="H38" s="275">
        <v>181.566</v>
      </c>
      <c r="I38" s="602">
        <v>7207.674</v>
      </c>
      <c r="J38" s="275">
        <v>9727.42</v>
      </c>
      <c r="K38" s="146"/>
      <c r="L38" s="146"/>
      <c r="M38" s="146"/>
      <c r="N38" s="146"/>
      <c r="O38" s="146"/>
      <c r="P38" s="146"/>
      <c r="Q38" s="146"/>
      <c r="R38" s="146"/>
      <c r="S38" s="146"/>
    </row>
    <row r="39" spans="1:19">
      <c r="A39" s="162"/>
      <c r="B39" s="163" t="s">
        <v>369</v>
      </c>
      <c r="C39" s="588">
        <v>335.58</v>
      </c>
      <c r="D39" s="274">
        <v>375.97</v>
      </c>
      <c r="E39" s="588">
        <v>662.90200000000004</v>
      </c>
      <c r="F39" s="274">
        <v>1165.309</v>
      </c>
      <c r="G39" s="588">
        <v>48.195</v>
      </c>
      <c r="H39" s="274">
        <v>165.09399999999999</v>
      </c>
      <c r="I39" s="588">
        <v>1046.6769999999999</v>
      </c>
      <c r="J39" s="274">
        <v>1706.373</v>
      </c>
      <c r="K39" s="88"/>
      <c r="L39" s="88"/>
      <c r="M39" s="88"/>
      <c r="N39" s="88"/>
      <c r="O39" s="88"/>
      <c r="P39" s="88"/>
      <c r="Q39" s="88"/>
      <c r="R39" s="88"/>
      <c r="S39" s="88"/>
    </row>
    <row r="40" spans="1:19">
      <c r="A40" s="162"/>
      <c r="B40" s="163" t="s">
        <v>370</v>
      </c>
      <c r="C40" s="588">
        <v>6.8129999999999997</v>
      </c>
      <c r="D40" s="274">
        <v>8.81</v>
      </c>
      <c r="E40" s="588">
        <v>25.663</v>
      </c>
      <c r="F40" s="274">
        <v>16.785</v>
      </c>
      <c r="G40" s="588">
        <v>0.318</v>
      </c>
      <c r="H40" s="274">
        <v>0.54800000000000004</v>
      </c>
      <c r="I40" s="588">
        <v>32.793999999999997</v>
      </c>
      <c r="J40" s="274">
        <v>26.143000000000001</v>
      </c>
      <c r="K40" s="88"/>
      <c r="L40" s="88"/>
      <c r="M40" s="88"/>
      <c r="N40" s="88"/>
      <c r="O40" s="88"/>
      <c r="P40" s="88"/>
      <c r="Q40" s="88"/>
      <c r="R40" s="88"/>
      <c r="S40" s="88"/>
    </row>
    <row r="41" spans="1:19">
      <c r="A41" s="162"/>
      <c r="B41" s="163" t="s">
        <v>371</v>
      </c>
      <c r="C41" s="588">
        <v>716.18399999999997</v>
      </c>
      <c r="D41" s="274">
        <v>730.29300000000001</v>
      </c>
      <c r="E41" s="588">
        <v>3034.7779999999998</v>
      </c>
      <c r="F41" s="274">
        <v>2772.0140000000001</v>
      </c>
      <c r="G41" s="588">
        <v>149.90899999999999</v>
      </c>
      <c r="H41" s="274">
        <v>183.33799999999999</v>
      </c>
      <c r="I41" s="588">
        <v>3900.8710000000001</v>
      </c>
      <c r="J41" s="274">
        <v>3685.645</v>
      </c>
      <c r="K41" s="88"/>
      <c r="L41" s="88"/>
      <c r="M41" s="88"/>
      <c r="N41" s="88"/>
      <c r="O41" s="88"/>
      <c r="P41" s="88"/>
      <c r="Q41" s="88"/>
      <c r="R41" s="88"/>
      <c r="S41" s="88"/>
    </row>
    <row r="42" spans="1:19">
      <c r="A42" s="162"/>
      <c r="B42" s="163" t="s">
        <v>372</v>
      </c>
      <c r="C42" s="593">
        <v>630.346</v>
      </c>
      <c r="D42" s="274">
        <v>546.24599999999998</v>
      </c>
      <c r="E42" s="593">
        <v>1569.827</v>
      </c>
      <c r="F42" s="274">
        <v>1492.2339999999999</v>
      </c>
      <c r="G42" s="593">
        <v>-1196.83</v>
      </c>
      <c r="H42" s="274">
        <v>-198.696</v>
      </c>
      <c r="I42" s="593">
        <v>1003.343</v>
      </c>
      <c r="J42" s="274">
        <v>1839.7840000000001</v>
      </c>
      <c r="K42" s="88"/>
      <c r="L42" s="88"/>
      <c r="M42" s="88"/>
      <c r="N42" s="88"/>
      <c r="O42" s="88"/>
      <c r="P42" s="88"/>
      <c r="Q42" s="88"/>
      <c r="R42" s="88"/>
      <c r="S42" s="88"/>
    </row>
    <row r="43" spans="1:19">
      <c r="A43" s="162"/>
      <c r="B43" s="163" t="s">
        <v>373</v>
      </c>
      <c r="C43" s="588">
        <v>35.668999999999997</v>
      </c>
      <c r="D43" s="274">
        <v>46.433</v>
      </c>
      <c r="E43" s="588">
        <v>152.93299999999999</v>
      </c>
      <c r="F43" s="274">
        <v>120.149</v>
      </c>
      <c r="G43" s="588">
        <v>0</v>
      </c>
      <c r="H43" s="274">
        <v>1.4999999999999999E-2</v>
      </c>
      <c r="I43" s="588">
        <v>188.602</v>
      </c>
      <c r="J43" s="274">
        <v>166.59700000000001</v>
      </c>
      <c r="K43" s="88"/>
      <c r="L43" s="88"/>
      <c r="M43" s="88"/>
      <c r="N43" s="88"/>
      <c r="O43" s="88"/>
      <c r="P43" s="88"/>
      <c r="Q43" s="88"/>
      <c r="R43" s="88"/>
      <c r="S43" s="88"/>
    </row>
    <row r="44" spans="1:19">
      <c r="A44" s="162"/>
      <c r="B44" s="163" t="s">
        <v>374</v>
      </c>
      <c r="C44" s="588">
        <v>35.966000000000001</v>
      </c>
      <c r="D44" s="274">
        <v>73.308999999999997</v>
      </c>
      <c r="E44" s="588">
        <v>73.537000000000006</v>
      </c>
      <c r="F44" s="274">
        <v>64.283000000000001</v>
      </c>
      <c r="G44" s="588">
        <v>648.31799999999998</v>
      </c>
      <c r="H44" s="274">
        <v>2.3479999999999999</v>
      </c>
      <c r="I44" s="588">
        <v>757.82100000000003</v>
      </c>
      <c r="J44" s="274">
        <v>139.94</v>
      </c>
      <c r="K44" s="88"/>
      <c r="L44" s="88"/>
      <c r="M44" s="88"/>
      <c r="N44" s="88"/>
      <c r="O44" s="88"/>
      <c r="P44" s="88"/>
      <c r="Q44" s="88"/>
      <c r="R44" s="88"/>
      <c r="S44" s="88"/>
    </row>
    <row r="45" spans="1:19">
      <c r="A45" s="162"/>
      <c r="B45" s="163" t="s">
        <v>375</v>
      </c>
      <c r="C45" s="588">
        <v>0</v>
      </c>
      <c r="D45" s="274">
        <v>0</v>
      </c>
      <c r="E45" s="588">
        <v>0</v>
      </c>
      <c r="F45" s="274">
        <v>0</v>
      </c>
      <c r="G45" s="588">
        <v>0</v>
      </c>
      <c r="H45" s="274">
        <v>0</v>
      </c>
      <c r="I45" s="588">
        <v>0</v>
      </c>
      <c r="J45" s="274">
        <v>0</v>
      </c>
      <c r="K45" s="88"/>
      <c r="L45" s="88"/>
      <c r="M45" s="88"/>
      <c r="N45" s="88"/>
      <c r="O45" s="88"/>
      <c r="P45" s="88"/>
      <c r="Q45" s="88"/>
      <c r="R45" s="88"/>
      <c r="S45" s="88"/>
    </row>
    <row r="46" spans="1:19">
      <c r="A46" s="162"/>
      <c r="B46" s="163" t="s">
        <v>376</v>
      </c>
      <c r="C46" s="588">
        <v>51.460999999999999</v>
      </c>
      <c r="D46" s="274">
        <v>52.646999999999998</v>
      </c>
      <c r="E46" s="588">
        <v>61.73</v>
      </c>
      <c r="F46" s="274">
        <v>97.331000000000003</v>
      </c>
      <c r="G46" s="588">
        <v>52.646999999999998</v>
      </c>
      <c r="H46" s="274">
        <v>70.09</v>
      </c>
      <c r="I46" s="588">
        <v>165.83799999999999</v>
      </c>
      <c r="J46" s="274">
        <v>220.06800000000001</v>
      </c>
      <c r="K46" s="88"/>
      <c r="L46" s="88"/>
      <c r="M46" s="88"/>
      <c r="N46" s="88"/>
      <c r="O46" s="88"/>
      <c r="P46" s="88"/>
      <c r="Q46" s="88"/>
      <c r="R46" s="88"/>
      <c r="S46" s="88"/>
    </row>
    <row r="47" spans="1:19">
      <c r="A47" s="171"/>
      <c r="B47" s="171"/>
      <c r="C47" s="171"/>
      <c r="D47" s="171"/>
      <c r="E47" s="171"/>
      <c r="F47" s="171"/>
      <c r="G47" s="171"/>
      <c r="H47" s="171"/>
      <c r="I47" s="171"/>
      <c r="J47" s="171"/>
      <c r="K47" s="171"/>
      <c r="L47" s="171"/>
      <c r="M47" s="171"/>
      <c r="N47" s="171"/>
      <c r="O47" s="171"/>
      <c r="P47" s="88"/>
      <c r="Q47" s="88"/>
      <c r="R47" s="88"/>
      <c r="S47" s="88"/>
    </row>
    <row r="48" spans="1:19">
      <c r="A48" s="162"/>
      <c r="B48" s="167" t="s">
        <v>377</v>
      </c>
      <c r="C48" s="593">
        <v>116.102</v>
      </c>
      <c r="D48" s="274">
        <v>1091.914</v>
      </c>
      <c r="E48" s="593">
        <v>0</v>
      </c>
      <c r="F48" s="274">
        <v>892.12699999999995</v>
      </c>
      <c r="G48" s="593">
        <v>-4.3739999999999997</v>
      </c>
      <c r="H48" s="274">
        <v>-41.170999999999999</v>
      </c>
      <c r="I48" s="593">
        <v>111.72799999999999</v>
      </c>
      <c r="J48" s="274">
        <v>1942.87</v>
      </c>
      <c r="K48" s="88"/>
      <c r="L48" s="88"/>
      <c r="M48" s="88"/>
      <c r="N48" s="88"/>
      <c r="O48" s="88"/>
      <c r="P48" s="88"/>
      <c r="Q48" s="88"/>
      <c r="R48" s="88"/>
      <c r="S48" s="88"/>
    </row>
    <row r="49" spans="1:19">
      <c r="A49" s="171"/>
      <c r="B49" s="171"/>
      <c r="C49" s="171"/>
      <c r="D49" s="171"/>
      <c r="E49" s="171"/>
      <c r="F49" s="171"/>
      <c r="G49" s="171"/>
      <c r="H49" s="171"/>
      <c r="I49" s="171"/>
      <c r="J49" s="171"/>
      <c r="K49" s="171"/>
      <c r="L49" s="171"/>
      <c r="M49" s="171"/>
      <c r="N49" s="171"/>
      <c r="O49" s="171"/>
      <c r="P49" s="88"/>
      <c r="Q49" s="88"/>
      <c r="R49" s="88"/>
      <c r="S49" s="88"/>
    </row>
    <row r="50" spans="1:19">
      <c r="A50" s="174" t="s">
        <v>378</v>
      </c>
      <c r="B50" s="161"/>
      <c r="C50" s="602">
        <v>2151.3429999999998</v>
      </c>
      <c r="D50" s="275">
        <v>2413.7840000000001</v>
      </c>
      <c r="E50" s="602">
        <v>6120.1890000000003</v>
      </c>
      <c r="F50" s="275">
        <v>7280.92</v>
      </c>
      <c r="G50" s="602">
        <v>-181.292</v>
      </c>
      <c r="H50" s="275">
        <v>411.76100000000002</v>
      </c>
      <c r="I50" s="602">
        <v>8090.24</v>
      </c>
      <c r="J50" s="275">
        <v>10106.465</v>
      </c>
      <c r="K50" s="146"/>
      <c r="L50" s="146"/>
      <c r="M50" s="146"/>
      <c r="N50" s="146"/>
      <c r="O50" s="146"/>
      <c r="P50" s="146"/>
      <c r="Q50" s="146"/>
      <c r="R50" s="146"/>
      <c r="S50" s="146"/>
    </row>
    <row r="51" spans="1:19">
      <c r="A51" s="162"/>
      <c r="B51" s="163" t="s">
        <v>379</v>
      </c>
      <c r="C51" s="588">
        <v>1275.521</v>
      </c>
      <c r="D51" s="274">
        <v>1368.7860000000001</v>
      </c>
      <c r="E51" s="588">
        <v>2304.6559999999999</v>
      </c>
      <c r="F51" s="274">
        <v>2928.723</v>
      </c>
      <c r="G51" s="588">
        <v>718.26300000000003</v>
      </c>
      <c r="H51" s="274">
        <v>741.66399999999999</v>
      </c>
      <c r="I51" s="588">
        <v>4298.4399999999996</v>
      </c>
      <c r="J51" s="274">
        <v>5039.1729999999998</v>
      </c>
      <c r="K51" s="88"/>
      <c r="L51" s="88"/>
      <c r="M51" s="88"/>
      <c r="N51" s="88"/>
      <c r="O51" s="88"/>
      <c r="P51" s="88"/>
      <c r="Q51" s="88"/>
      <c r="R51" s="88"/>
      <c r="S51" s="88"/>
    </row>
    <row r="52" spans="1:19">
      <c r="A52" s="162"/>
      <c r="B52" s="163" t="s">
        <v>380</v>
      </c>
      <c r="C52" s="588">
        <v>94.293999999999997</v>
      </c>
      <c r="D52" s="274">
        <v>104.139</v>
      </c>
      <c r="E52" s="588">
        <v>70.778000000000006</v>
      </c>
      <c r="F52" s="274">
        <v>60.03</v>
      </c>
      <c r="G52" s="588">
        <v>4.8559999999999999</v>
      </c>
      <c r="H52" s="274">
        <v>5.6929999999999996</v>
      </c>
      <c r="I52" s="588">
        <v>169.928</v>
      </c>
      <c r="J52" s="274">
        <v>169.86199999999999</v>
      </c>
      <c r="K52" s="88"/>
      <c r="L52" s="88"/>
      <c r="M52" s="88"/>
      <c r="N52" s="88"/>
      <c r="O52" s="88"/>
      <c r="P52" s="88"/>
      <c r="Q52" s="88"/>
      <c r="R52" s="88"/>
      <c r="S52" s="88"/>
    </row>
    <row r="53" spans="1:19">
      <c r="A53" s="162"/>
      <c r="B53" s="163" t="s">
        <v>381</v>
      </c>
      <c r="C53" s="588">
        <v>20.882000000000001</v>
      </c>
      <c r="D53" s="274">
        <v>65.835999999999999</v>
      </c>
      <c r="E53" s="588">
        <v>1193.54</v>
      </c>
      <c r="F53" s="274">
        <v>1582.3150000000001</v>
      </c>
      <c r="G53" s="588">
        <v>0.24099999999999999</v>
      </c>
      <c r="H53" s="274">
        <v>0.39</v>
      </c>
      <c r="I53" s="588">
        <v>1214.663</v>
      </c>
      <c r="J53" s="274">
        <v>1648.5409999999999</v>
      </c>
      <c r="K53" s="88"/>
      <c r="L53" s="88"/>
      <c r="M53" s="88"/>
      <c r="N53" s="88"/>
      <c r="O53" s="88"/>
      <c r="P53" s="88"/>
      <c r="Q53" s="88"/>
      <c r="R53" s="88"/>
      <c r="S53" s="88"/>
    </row>
    <row r="54" spans="1:19">
      <c r="A54" s="162"/>
      <c r="B54" s="163" t="s">
        <v>382</v>
      </c>
      <c r="C54" s="593">
        <v>407.40600000000001</v>
      </c>
      <c r="D54" s="274">
        <v>499.26499999999999</v>
      </c>
      <c r="E54" s="593">
        <v>561.87900000000002</v>
      </c>
      <c r="F54" s="274">
        <v>155.41399999999999</v>
      </c>
      <c r="G54" s="593">
        <v>-911.28499999999997</v>
      </c>
      <c r="H54" s="274">
        <v>-341.61599999999999</v>
      </c>
      <c r="I54" s="593">
        <v>58</v>
      </c>
      <c r="J54" s="274">
        <v>313.06299999999999</v>
      </c>
      <c r="K54" s="88"/>
      <c r="L54" s="88"/>
      <c r="M54" s="88"/>
      <c r="N54" s="88"/>
      <c r="O54" s="88"/>
      <c r="P54" s="88"/>
      <c r="Q54" s="88"/>
      <c r="R54" s="88"/>
      <c r="S54" s="88"/>
    </row>
    <row r="55" spans="1:19">
      <c r="A55" s="162"/>
      <c r="B55" s="163" t="s">
        <v>383</v>
      </c>
      <c r="C55" s="588">
        <v>91.536000000000001</v>
      </c>
      <c r="D55" s="274">
        <v>67.233000000000004</v>
      </c>
      <c r="E55" s="588">
        <v>469.33800000000002</v>
      </c>
      <c r="F55" s="274">
        <v>569.85400000000004</v>
      </c>
      <c r="G55" s="588">
        <v>1.8580000000000001</v>
      </c>
      <c r="H55" s="274">
        <v>1.9350000000000001</v>
      </c>
      <c r="I55" s="588">
        <v>562.73199999999997</v>
      </c>
      <c r="J55" s="274">
        <v>639.02200000000005</v>
      </c>
      <c r="K55" s="88"/>
      <c r="L55" s="88"/>
      <c r="M55" s="88"/>
      <c r="N55" s="88"/>
      <c r="O55" s="88"/>
      <c r="P55" s="88"/>
      <c r="Q55" s="88"/>
      <c r="R55" s="88"/>
      <c r="S55" s="88"/>
    </row>
    <row r="56" spans="1:19">
      <c r="A56" s="162"/>
      <c r="B56" s="163" t="s">
        <v>384</v>
      </c>
      <c r="C56" s="588">
        <v>207.56200000000001</v>
      </c>
      <c r="D56" s="274">
        <v>246.14500000000001</v>
      </c>
      <c r="E56" s="588">
        <v>540.20299999999997</v>
      </c>
      <c r="F56" s="274">
        <v>351.92099999999999</v>
      </c>
      <c r="G56" s="588">
        <v>3.3969999999999998</v>
      </c>
      <c r="H56" s="274">
        <v>2.452</v>
      </c>
      <c r="I56" s="588">
        <v>751.16200000000003</v>
      </c>
      <c r="J56" s="274">
        <v>600.51800000000003</v>
      </c>
      <c r="K56" s="88"/>
      <c r="L56" s="88"/>
      <c r="M56" s="88"/>
      <c r="N56" s="88"/>
      <c r="O56" s="88"/>
      <c r="P56" s="88"/>
      <c r="Q56" s="88"/>
      <c r="R56" s="88"/>
      <c r="S56" s="88"/>
    </row>
    <row r="57" spans="1:19">
      <c r="A57" s="162"/>
      <c r="B57" s="163" t="s">
        <v>385</v>
      </c>
      <c r="C57" s="588">
        <v>28.773</v>
      </c>
      <c r="D57" s="274">
        <v>33.049999999999997</v>
      </c>
      <c r="E57" s="588">
        <v>975.54300000000001</v>
      </c>
      <c r="F57" s="274">
        <v>1565.829</v>
      </c>
      <c r="G57" s="588">
        <v>1.262</v>
      </c>
      <c r="H57" s="274">
        <v>1.2430000000000001</v>
      </c>
      <c r="I57" s="588">
        <v>1005.578</v>
      </c>
      <c r="J57" s="274">
        <v>1600.1220000000001</v>
      </c>
      <c r="K57" s="88"/>
      <c r="L57" s="88"/>
      <c r="M57" s="88"/>
      <c r="N57" s="88"/>
      <c r="O57" s="88"/>
      <c r="P57" s="88"/>
      <c r="Q57" s="88"/>
      <c r="R57" s="88"/>
      <c r="S57" s="88"/>
    </row>
    <row r="58" spans="1:19">
      <c r="A58" s="162"/>
      <c r="B58" s="163" t="s">
        <v>386</v>
      </c>
      <c r="C58" s="588">
        <v>25.369</v>
      </c>
      <c r="D58" s="274">
        <v>29.33</v>
      </c>
      <c r="E58" s="588">
        <v>4.2519999999999998</v>
      </c>
      <c r="F58" s="274">
        <v>66.834000000000003</v>
      </c>
      <c r="G58" s="588">
        <v>0.11600000000000001</v>
      </c>
      <c r="H58" s="274">
        <v>0</v>
      </c>
      <c r="I58" s="588">
        <v>29.736999999999998</v>
      </c>
      <c r="J58" s="274">
        <v>96.164000000000001</v>
      </c>
      <c r="K58" s="88"/>
      <c r="L58" s="88"/>
      <c r="M58" s="88"/>
      <c r="N58" s="88"/>
      <c r="O58" s="88"/>
      <c r="P58" s="88"/>
      <c r="Q58" s="88"/>
      <c r="R58" s="88"/>
      <c r="S58" s="88"/>
    </row>
    <row r="59" spans="1:19">
      <c r="A59" s="171"/>
      <c r="B59" s="171"/>
      <c r="C59" s="171"/>
      <c r="D59" s="171"/>
      <c r="E59" s="171"/>
      <c r="F59" s="171"/>
      <c r="G59" s="171"/>
      <c r="H59" s="171"/>
      <c r="I59" s="171"/>
      <c r="J59" s="171"/>
      <c r="K59" s="171"/>
      <c r="L59" s="171"/>
      <c r="M59" s="171"/>
      <c r="N59" s="88"/>
      <c r="O59" s="88"/>
      <c r="P59" s="88"/>
      <c r="Q59" s="88"/>
      <c r="R59" s="88"/>
      <c r="S59" s="88"/>
    </row>
    <row r="60" spans="1:19">
      <c r="A60" s="160" t="s">
        <v>387</v>
      </c>
      <c r="B60" s="161"/>
      <c r="C60" s="602">
        <v>8299.25</v>
      </c>
      <c r="D60" s="275">
        <v>9757.866</v>
      </c>
      <c r="E60" s="602">
        <v>6184.7969999999996</v>
      </c>
      <c r="F60" s="275">
        <v>6079.0379999999996</v>
      </c>
      <c r="G60" s="602">
        <v>4088.7260000000001</v>
      </c>
      <c r="H60" s="275">
        <v>1183.8910000000001</v>
      </c>
      <c r="I60" s="602">
        <v>18572.773000000001</v>
      </c>
      <c r="J60" s="275">
        <v>17020.794999999998</v>
      </c>
      <c r="K60" s="146"/>
      <c r="L60" s="146"/>
      <c r="M60" s="146"/>
      <c r="N60" s="146"/>
      <c r="O60" s="146"/>
      <c r="P60" s="146"/>
      <c r="Q60" s="146"/>
      <c r="R60" s="146"/>
      <c r="S60" s="146"/>
    </row>
    <row r="61" spans="1:19">
      <c r="A61" s="228" t="s">
        <v>388</v>
      </c>
      <c r="B61" s="161"/>
      <c r="C61" s="602">
        <v>8299.25</v>
      </c>
      <c r="D61" s="275">
        <v>9757.866</v>
      </c>
      <c r="E61" s="602">
        <v>6184.7969999999996</v>
      </c>
      <c r="F61" s="275">
        <v>6079.0379999999996</v>
      </c>
      <c r="G61" s="602">
        <v>4088.7260000000001</v>
      </c>
      <c r="H61" s="275">
        <v>1183.8910000000001</v>
      </c>
      <c r="I61" s="602">
        <v>16240.083000000001</v>
      </c>
      <c r="J61" s="275">
        <v>14504.637000000001</v>
      </c>
      <c r="K61" s="146"/>
      <c r="L61" s="146"/>
      <c r="M61" s="146"/>
      <c r="N61" s="146"/>
      <c r="O61" s="146"/>
      <c r="P61" s="146"/>
      <c r="Q61" s="146"/>
      <c r="R61" s="146"/>
      <c r="S61" s="146"/>
    </row>
    <row r="62" spans="1:19">
      <c r="A62" s="162"/>
      <c r="B62" s="163" t="s">
        <v>389</v>
      </c>
      <c r="C62" s="593">
        <v>5869.9920000000002</v>
      </c>
      <c r="D62" s="274">
        <v>6941.27</v>
      </c>
      <c r="E62" s="593">
        <v>2922.4540000000002</v>
      </c>
      <c r="F62" s="274">
        <v>3105.0239999999999</v>
      </c>
      <c r="G62" s="593">
        <v>7006.7809999999999</v>
      </c>
      <c r="H62" s="274">
        <v>5752.933</v>
      </c>
      <c r="I62" s="593">
        <v>15799.227000000001</v>
      </c>
      <c r="J62" s="274">
        <v>15799.227000000001</v>
      </c>
      <c r="K62" s="88"/>
      <c r="L62" s="88"/>
      <c r="M62" s="88"/>
      <c r="N62" s="88"/>
      <c r="O62" s="88"/>
      <c r="P62" s="88"/>
      <c r="Q62" s="88"/>
      <c r="R62" s="88"/>
      <c r="S62" s="88"/>
    </row>
    <row r="63" spans="1:19">
      <c r="A63" s="162"/>
      <c r="B63" s="163" t="s">
        <v>390</v>
      </c>
      <c r="C63" s="593">
        <v>316.74099999999999</v>
      </c>
      <c r="D63" s="274">
        <v>702.63300000000004</v>
      </c>
      <c r="E63" s="593">
        <v>820.31100000000004</v>
      </c>
      <c r="F63" s="274">
        <v>425.78100000000001</v>
      </c>
      <c r="G63" s="593">
        <v>7603.134</v>
      </c>
      <c r="H63" s="274">
        <v>5071.8149999999996</v>
      </c>
      <c r="I63" s="593">
        <v>8740.1859999999997</v>
      </c>
      <c r="J63" s="274">
        <v>6200.2290000000003</v>
      </c>
      <c r="K63" s="88"/>
      <c r="L63" s="88"/>
      <c r="M63" s="88"/>
      <c r="N63" s="88"/>
      <c r="O63" s="88"/>
      <c r="P63" s="88"/>
      <c r="Q63" s="88"/>
      <c r="R63" s="88"/>
      <c r="S63" s="88"/>
    </row>
    <row r="64" spans="1:19">
      <c r="A64" s="162"/>
      <c r="B64" s="163" t="s">
        <v>391</v>
      </c>
      <c r="C64" s="593">
        <v>28.285</v>
      </c>
      <c r="D64" s="274">
        <v>33.664000000000001</v>
      </c>
      <c r="E64" s="593">
        <v>0</v>
      </c>
      <c r="F64" s="274">
        <v>0</v>
      </c>
      <c r="G64" s="593">
        <v>-28.285</v>
      </c>
      <c r="H64" s="274">
        <v>-33.664000000000001</v>
      </c>
      <c r="I64" s="593">
        <v>0</v>
      </c>
      <c r="J64" s="274">
        <v>0</v>
      </c>
      <c r="K64" s="88"/>
      <c r="L64" s="88"/>
      <c r="M64" s="88"/>
      <c r="N64" s="88"/>
      <c r="O64" s="88"/>
      <c r="P64" s="88"/>
      <c r="Q64" s="88"/>
      <c r="R64" s="88"/>
      <c r="S64" s="88"/>
    </row>
    <row r="65" spans="1:19">
      <c r="A65" s="162"/>
      <c r="B65" s="163" t="s">
        <v>392</v>
      </c>
      <c r="C65" s="593">
        <v>-5.0999999999999997E-2</v>
      </c>
      <c r="D65" s="274">
        <v>-5.7000000000000002E-2</v>
      </c>
      <c r="E65" s="593">
        <v>0</v>
      </c>
      <c r="F65" s="274">
        <v>0</v>
      </c>
      <c r="G65" s="593">
        <v>5.0999999999999997E-2</v>
      </c>
      <c r="H65" s="274">
        <v>5.7000000000000002E-2</v>
      </c>
      <c r="I65" s="593">
        <v>0</v>
      </c>
      <c r="J65" s="274">
        <v>0</v>
      </c>
      <c r="K65" s="88"/>
      <c r="L65" s="88"/>
      <c r="M65" s="88"/>
      <c r="N65" s="88"/>
      <c r="O65" s="88"/>
      <c r="P65" s="88"/>
      <c r="Q65" s="88"/>
      <c r="R65" s="88"/>
      <c r="S65" s="88"/>
    </row>
    <row r="66" spans="1:19">
      <c r="A66" s="162"/>
      <c r="B66" s="163" t="s">
        <v>393</v>
      </c>
      <c r="C66" s="588">
        <v>0</v>
      </c>
      <c r="D66" s="274">
        <v>0</v>
      </c>
      <c r="E66" s="588">
        <v>0</v>
      </c>
      <c r="F66" s="274">
        <v>0</v>
      </c>
      <c r="G66" s="588">
        <v>0</v>
      </c>
      <c r="H66" s="274">
        <v>0</v>
      </c>
      <c r="I66" s="588">
        <v>0</v>
      </c>
      <c r="J66" s="274">
        <v>0</v>
      </c>
      <c r="K66" s="88"/>
      <c r="L66" s="88"/>
      <c r="M66" s="88"/>
      <c r="N66" s="88"/>
      <c r="O66" s="88"/>
      <c r="P66" s="88"/>
      <c r="Q66" s="88"/>
      <c r="R66" s="88"/>
      <c r="S66" s="88"/>
    </row>
    <row r="67" spans="1:19">
      <c r="A67" s="162"/>
      <c r="B67" s="163" t="s">
        <v>394</v>
      </c>
      <c r="C67" s="594">
        <v>2084.2829999999999</v>
      </c>
      <c r="D67" s="274">
        <v>2080.3560000000002</v>
      </c>
      <c r="E67" s="594">
        <v>2442.0320000000002</v>
      </c>
      <c r="F67" s="274">
        <v>2548.2330000000002</v>
      </c>
      <c r="G67" s="594">
        <v>-10492.955</v>
      </c>
      <c r="H67" s="274">
        <v>-9607.25</v>
      </c>
      <c r="I67" s="594">
        <v>-8299.33</v>
      </c>
      <c r="J67" s="274">
        <v>-7494.8190000000004</v>
      </c>
      <c r="K67" s="88"/>
      <c r="L67" s="88"/>
      <c r="M67" s="88"/>
      <c r="N67" s="88"/>
      <c r="O67" s="88"/>
      <c r="P67" s="88"/>
      <c r="Q67" s="88"/>
      <c r="R67" s="88"/>
      <c r="S67" s="88"/>
    </row>
    <row r="68" spans="1:19">
      <c r="A68" s="171"/>
      <c r="B68" s="171"/>
      <c r="C68" s="171"/>
      <c r="D68" s="171"/>
      <c r="E68" s="171"/>
      <c r="F68" s="171"/>
      <c r="G68" s="171"/>
      <c r="H68" s="171"/>
      <c r="I68" s="171"/>
      <c r="J68" s="171"/>
      <c r="K68" s="171"/>
      <c r="L68" s="171"/>
      <c r="M68" s="171"/>
      <c r="N68" s="171"/>
      <c r="O68" s="88"/>
      <c r="P68" s="88"/>
      <c r="Q68" s="88"/>
      <c r="R68" s="88"/>
      <c r="S68" s="88"/>
    </row>
    <row r="69" spans="1:19">
      <c r="A69" s="174" t="s">
        <v>395</v>
      </c>
      <c r="B69" s="163"/>
      <c r="C69" s="595">
        <v>0</v>
      </c>
      <c r="D69" s="275">
        <v>0</v>
      </c>
      <c r="E69" s="595">
        <v>0</v>
      </c>
      <c r="F69" s="275">
        <v>0</v>
      </c>
      <c r="G69" s="595">
        <v>0</v>
      </c>
      <c r="H69" s="275">
        <v>0</v>
      </c>
      <c r="I69" s="595">
        <v>2332.69</v>
      </c>
      <c r="J69" s="275">
        <v>2516.1579999999999</v>
      </c>
      <c r="K69" s="88"/>
      <c r="L69" s="88"/>
      <c r="M69" s="88"/>
      <c r="N69" s="88"/>
      <c r="O69" s="88"/>
      <c r="P69" s="88"/>
      <c r="Q69" s="88"/>
      <c r="R69" s="88"/>
      <c r="S69" s="88"/>
    </row>
    <row r="70" spans="1:19">
      <c r="A70" s="171"/>
      <c r="B70" s="171"/>
      <c r="C70" s="171"/>
      <c r="D70" s="171"/>
      <c r="E70" s="171"/>
      <c r="F70" s="171"/>
      <c r="G70" s="171"/>
      <c r="H70" s="171"/>
      <c r="I70" s="171"/>
      <c r="J70" s="171"/>
      <c r="K70" s="171"/>
      <c r="L70" s="171"/>
      <c r="M70" s="88"/>
      <c r="N70" s="88"/>
      <c r="O70" s="88"/>
      <c r="P70" s="88"/>
      <c r="Q70" s="88"/>
      <c r="R70" s="88"/>
      <c r="S70" s="88"/>
    </row>
    <row r="71" spans="1:19">
      <c r="A71" s="160" t="s">
        <v>396</v>
      </c>
      <c r="B71" s="163"/>
      <c r="C71" s="602">
        <v>12378.714</v>
      </c>
      <c r="D71" s="275">
        <v>15097.272000000001</v>
      </c>
      <c r="E71" s="602">
        <v>17886.356</v>
      </c>
      <c r="F71" s="275">
        <v>19980.189999999999</v>
      </c>
      <c r="G71" s="602">
        <v>3605.6170000000002</v>
      </c>
      <c r="H71" s="275">
        <v>1777.2180000000001</v>
      </c>
      <c r="I71" s="602">
        <v>33870.686999999998</v>
      </c>
      <c r="J71" s="275">
        <v>36854.68</v>
      </c>
      <c r="K71" s="88"/>
      <c r="L71" s="88"/>
      <c r="M71" s="88"/>
      <c r="N71" s="88"/>
      <c r="O71" s="88"/>
      <c r="P71" s="88"/>
      <c r="Q71" s="88"/>
      <c r="R71" s="88"/>
      <c r="S71" s="88"/>
    </row>
    <row r="72" spans="1:19">
      <c r="A72" s="171"/>
      <c r="B72" s="171"/>
      <c r="C72" s="159"/>
      <c r="D72" s="159"/>
      <c r="E72" s="159"/>
      <c r="F72" s="159"/>
      <c r="G72" s="159"/>
      <c r="H72" s="159"/>
      <c r="I72" s="159"/>
      <c r="J72" s="159"/>
      <c r="K72" s="88"/>
      <c r="L72" s="88"/>
      <c r="M72" s="88"/>
      <c r="N72" s="88"/>
      <c r="O72" s="88"/>
      <c r="P72" s="88"/>
      <c r="Q72" s="88"/>
      <c r="R72" s="88"/>
      <c r="S72" s="88"/>
    </row>
    <row r="73" spans="1:19">
      <c r="A73" s="171"/>
      <c r="B73" s="171"/>
      <c r="C73" s="159"/>
      <c r="D73" s="159"/>
      <c r="E73" s="159"/>
      <c r="F73" s="159"/>
      <c r="G73" s="159"/>
      <c r="H73" s="159"/>
      <c r="I73" s="159"/>
      <c r="J73" s="159"/>
      <c r="K73" s="88"/>
      <c r="L73" s="88"/>
      <c r="M73" s="88"/>
      <c r="N73" s="88"/>
      <c r="O73" s="88"/>
      <c r="P73" s="88"/>
      <c r="Q73" s="88"/>
      <c r="R73" s="88"/>
      <c r="S73" s="88"/>
    </row>
    <row r="74" spans="1:19">
      <c r="A74" s="171"/>
      <c r="B74" s="171"/>
      <c r="C74" s="159"/>
      <c r="D74" s="159"/>
      <c r="E74" s="159"/>
      <c r="F74" s="159"/>
      <c r="G74" s="159"/>
      <c r="H74" s="159"/>
      <c r="I74" s="159"/>
      <c r="J74" s="159"/>
      <c r="K74" s="88"/>
      <c r="L74" s="88"/>
      <c r="M74" s="88"/>
      <c r="N74" s="88"/>
      <c r="O74" s="88"/>
      <c r="P74" s="88"/>
      <c r="Q74" s="88"/>
      <c r="R74" s="88"/>
      <c r="S74" s="88"/>
    </row>
    <row r="75" spans="1:19">
      <c r="A75" s="171"/>
      <c r="B75" s="171"/>
      <c r="C75" s="159"/>
      <c r="D75" s="159"/>
      <c r="E75" s="159"/>
      <c r="F75" s="159"/>
      <c r="G75" s="159"/>
      <c r="H75" s="159"/>
      <c r="I75" s="159"/>
      <c r="J75" s="159"/>
      <c r="K75" s="88"/>
      <c r="L75" s="88"/>
      <c r="M75" s="88"/>
      <c r="N75" s="88"/>
      <c r="O75" s="88"/>
      <c r="P75" s="88"/>
      <c r="Q75" s="88"/>
      <c r="R75" s="88"/>
      <c r="S75" s="88"/>
    </row>
    <row r="76" spans="1:19">
      <c r="A76" s="924" t="s">
        <v>436</v>
      </c>
      <c r="B76" s="925"/>
      <c r="C76" s="922" t="s">
        <v>49</v>
      </c>
      <c r="D76" s="934"/>
      <c r="E76" s="934"/>
      <c r="F76" s="923"/>
      <c r="G76" s="922" t="s">
        <v>54</v>
      </c>
      <c r="H76" s="934"/>
      <c r="I76" s="934"/>
      <c r="J76" s="923"/>
      <c r="K76" s="922" t="s">
        <v>437</v>
      </c>
      <c r="L76" s="934"/>
      <c r="M76" s="934"/>
      <c r="N76" s="923"/>
      <c r="O76" s="949" t="s">
        <v>48</v>
      </c>
      <c r="P76" s="950"/>
      <c r="Q76" s="950"/>
      <c r="R76" s="950"/>
      <c r="S76" s="88"/>
    </row>
    <row r="77" spans="1:19">
      <c r="A77" s="694"/>
      <c r="B77" s="695"/>
      <c r="C77" s="922" t="s">
        <v>11</v>
      </c>
      <c r="D77" s="923"/>
      <c r="E77" s="922" t="s">
        <v>12</v>
      </c>
      <c r="F77" s="923"/>
      <c r="G77" s="922" t="s">
        <v>11</v>
      </c>
      <c r="H77" s="923"/>
      <c r="I77" s="922" t="s">
        <v>12</v>
      </c>
      <c r="J77" s="923"/>
      <c r="K77" s="922" t="s">
        <v>11</v>
      </c>
      <c r="L77" s="923"/>
      <c r="M77" s="922" t="s">
        <v>12</v>
      </c>
      <c r="N77" s="923"/>
      <c r="O77" s="922" t="s">
        <v>11</v>
      </c>
      <c r="P77" s="923"/>
      <c r="Q77" s="922" t="s">
        <v>12</v>
      </c>
      <c r="R77" s="923"/>
      <c r="S77" s="88"/>
    </row>
    <row r="78" spans="1:19" ht="12.75" customHeight="1">
      <c r="A78" s="938"/>
      <c r="B78" s="948"/>
      <c r="C78" s="589" t="s">
        <v>512</v>
      </c>
      <c r="D78" s="270" t="s">
        <v>515</v>
      </c>
      <c r="E78" s="589" t="s">
        <v>480</v>
      </c>
      <c r="F78" s="270" t="s">
        <v>481</v>
      </c>
      <c r="G78" s="589" t="s">
        <v>512</v>
      </c>
      <c r="H78" s="270" t="s">
        <v>515</v>
      </c>
      <c r="I78" s="589" t="s">
        <v>480</v>
      </c>
      <c r="J78" s="270" t="s">
        <v>481</v>
      </c>
      <c r="K78" s="589" t="s">
        <v>512</v>
      </c>
      <c r="L78" s="270" t="s">
        <v>515</v>
      </c>
      <c r="M78" s="589" t="s">
        <v>480</v>
      </c>
      <c r="N78" s="270" t="s">
        <v>481</v>
      </c>
      <c r="O78" s="589" t="s">
        <v>512</v>
      </c>
      <c r="P78" s="270" t="s">
        <v>515</v>
      </c>
      <c r="Q78" s="589" t="s">
        <v>480</v>
      </c>
      <c r="R78" s="270" t="s">
        <v>481</v>
      </c>
      <c r="S78" s="88"/>
    </row>
    <row r="79" spans="1:19">
      <c r="A79" s="943"/>
      <c r="B79" s="944"/>
      <c r="C79" s="590" t="s">
        <v>226</v>
      </c>
      <c r="D79" s="271" t="s">
        <v>226</v>
      </c>
      <c r="E79" s="590" t="s">
        <v>226</v>
      </c>
      <c r="F79" s="271" t="s">
        <v>226</v>
      </c>
      <c r="G79" s="590" t="s">
        <v>226</v>
      </c>
      <c r="H79" s="271" t="s">
        <v>226</v>
      </c>
      <c r="I79" s="590" t="s">
        <v>226</v>
      </c>
      <c r="J79" s="271" t="s">
        <v>226</v>
      </c>
      <c r="K79" s="590" t="s">
        <v>226</v>
      </c>
      <c r="L79" s="271" t="s">
        <v>226</v>
      </c>
      <c r="M79" s="590" t="s">
        <v>226</v>
      </c>
      <c r="N79" s="271" t="s">
        <v>226</v>
      </c>
      <c r="O79" s="590" t="s">
        <v>226</v>
      </c>
      <c r="P79" s="271" t="s">
        <v>226</v>
      </c>
      <c r="Q79" s="590" t="s">
        <v>226</v>
      </c>
      <c r="R79" s="271" t="s">
        <v>226</v>
      </c>
      <c r="S79" s="88"/>
    </row>
    <row r="80" spans="1:19">
      <c r="A80" s="174" t="s">
        <v>397</v>
      </c>
      <c r="B80" s="161"/>
      <c r="C80" s="603">
        <v>2525.4659999999999</v>
      </c>
      <c r="D80" s="596">
        <v>2387.386</v>
      </c>
      <c r="E80" s="603">
        <f t="shared" ref="E80:F85" si="0">C80-V80</f>
        <v>2525.4659999999999</v>
      </c>
      <c r="F80" s="596">
        <f t="shared" si="0"/>
        <v>2387.386</v>
      </c>
      <c r="G80" s="603">
        <v>7979.2569999999996</v>
      </c>
      <c r="H80" s="596">
        <v>7543.9070000000002</v>
      </c>
      <c r="I80" s="603">
        <f t="shared" ref="I80:I85" si="1">G80-Z80</f>
        <v>7979.2569999999996</v>
      </c>
      <c r="J80" s="596">
        <f t="shared" ref="J80:J85" si="2">H80-AA80</f>
        <v>7543.9070000000002</v>
      </c>
      <c r="K80" s="603">
        <v>-152.88800000000001</v>
      </c>
      <c r="L80" s="596">
        <v>-123.711</v>
      </c>
      <c r="M80" s="603">
        <f>K80-AD80</f>
        <v>-152.88800000000001</v>
      </c>
      <c r="N80" s="596">
        <f t="shared" ref="N80:N85" si="3">L80-AE80</f>
        <v>-123.711</v>
      </c>
      <c r="O80" s="603">
        <v>10351.834999999999</v>
      </c>
      <c r="P80" s="596">
        <v>9807.5820000000003</v>
      </c>
      <c r="Q80" s="603">
        <f>O80-AH80</f>
        <v>10351.834999999999</v>
      </c>
      <c r="R80" s="596">
        <f t="shared" ref="R80:R85" si="4">P80-AI80</f>
        <v>9807.5820000000003</v>
      </c>
      <c r="S80" s="146"/>
    </row>
    <row r="81" spans="1:19">
      <c r="A81" s="166"/>
      <c r="B81" s="177" t="s">
        <v>65</v>
      </c>
      <c r="C81" s="604">
        <v>2504.4090000000001</v>
      </c>
      <c r="D81" s="597">
        <v>2359.2469999999998</v>
      </c>
      <c r="E81" s="604">
        <f t="shared" si="0"/>
        <v>2504.4090000000001</v>
      </c>
      <c r="F81" s="597">
        <f t="shared" si="0"/>
        <v>2359.2469999999998</v>
      </c>
      <c r="G81" s="604">
        <v>7154.38</v>
      </c>
      <c r="H81" s="597">
        <v>6722.8879999999999</v>
      </c>
      <c r="I81" s="604">
        <f t="shared" si="1"/>
        <v>7154.38</v>
      </c>
      <c r="J81" s="597">
        <f t="shared" si="2"/>
        <v>6722.8879999999999</v>
      </c>
      <c r="K81" s="604">
        <v>-174.47800000000001</v>
      </c>
      <c r="L81" s="597">
        <v>-150.88499999999999</v>
      </c>
      <c r="M81" s="604">
        <f t="shared" ref="M81:M85" si="5">K81-AD81</f>
        <v>-174.47800000000001</v>
      </c>
      <c r="N81" s="597">
        <f t="shared" si="3"/>
        <v>-150.88499999999999</v>
      </c>
      <c r="O81" s="604">
        <v>9484.3109999999997</v>
      </c>
      <c r="P81" s="597">
        <v>8931.25</v>
      </c>
      <c r="Q81" s="604">
        <f t="shared" ref="Q81:Q85" si="6">O81-AH81</f>
        <v>9484.3109999999997</v>
      </c>
      <c r="R81" s="597">
        <f t="shared" si="4"/>
        <v>8931.25</v>
      </c>
      <c r="S81" s="88"/>
    </row>
    <row r="82" spans="1:19">
      <c r="A82" s="166"/>
      <c r="B82" s="182" t="s">
        <v>398</v>
      </c>
      <c r="C82" s="604">
        <v>2483.5610000000001</v>
      </c>
      <c r="D82" s="597">
        <v>2329.0949999999998</v>
      </c>
      <c r="E82" s="604">
        <f t="shared" si="0"/>
        <v>2483.5610000000001</v>
      </c>
      <c r="F82" s="597">
        <f t="shared" si="0"/>
        <v>2329.0949999999998</v>
      </c>
      <c r="G82" s="604">
        <v>5601.7910000000002</v>
      </c>
      <c r="H82" s="597">
        <v>5313.2129999999997</v>
      </c>
      <c r="I82" s="604">
        <f t="shared" si="1"/>
        <v>5601.7910000000002</v>
      </c>
      <c r="J82" s="597">
        <f t="shared" si="2"/>
        <v>5313.2129999999997</v>
      </c>
      <c r="K82" s="604">
        <v>-149.60599999999999</v>
      </c>
      <c r="L82" s="597">
        <v>-127.84699999999999</v>
      </c>
      <c r="M82" s="604">
        <f t="shared" si="5"/>
        <v>-149.60599999999999</v>
      </c>
      <c r="N82" s="597">
        <f t="shared" si="3"/>
        <v>-127.84699999999999</v>
      </c>
      <c r="O82" s="604">
        <v>7935.7460000000001</v>
      </c>
      <c r="P82" s="597">
        <v>7514.4610000000002</v>
      </c>
      <c r="Q82" s="604">
        <f t="shared" si="6"/>
        <v>7935.7460000000001</v>
      </c>
      <c r="R82" s="597">
        <f t="shared" si="4"/>
        <v>7514.4610000000002</v>
      </c>
      <c r="S82" s="88"/>
    </row>
    <row r="83" spans="1:19">
      <c r="A83" s="166"/>
      <c r="B83" s="182" t="s">
        <v>399</v>
      </c>
      <c r="C83" s="604">
        <v>14.566000000000001</v>
      </c>
      <c r="D83" s="597">
        <v>13.054</v>
      </c>
      <c r="E83" s="604">
        <f t="shared" si="0"/>
        <v>14.566000000000001</v>
      </c>
      <c r="F83" s="597">
        <f t="shared" si="0"/>
        <v>13.054</v>
      </c>
      <c r="G83" s="604">
        <v>1.708</v>
      </c>
      <c r="H83" s="597">
        <v>3.3050000000000002</v>
      </c>
      <c r="I83" s="604">
        <f t="shared" si="1"/>
        <v>1.708</v>
      </c>
      <c r="J83" s="597">
        <f t="shared" si="2"/>
        <v>3.3050000000000002</v>
      </c>
      <c r="K83" s="604">
        <v>0.15</v>
      </c>
      <c r="L83" s="597">
        <v>0.315</v>
      </c>
      <c r="M83" s="604">
        <f t="shared" si="5"/>
        <v>0.15</v>
      </c>
      <c r="N83" s="597">
        <f t="shared" si="3"/>
        <v>0.315</v>
      </c>
      <c r="O83" s="604">
        <v>16.423999999999999</v>
      </c>
      <c r="P83" s="597">
        <v>16.673999999999999</v>
      </c>
      <c r="Q83" s="604">
        <f t="shared" si="6"/>
        <v>16.423999999999999</v>
      </c>
      <c r="R83" s="597">
        <f t="shared" si="4"/>
        <v>16.673999999999999</v>
      </c>
      <c r="S83" s="88"/>
    </row>
    <row r="84" spans="1:19">
      <c r="A84" s="166"/>
      <c r="B84" s="182" t="s">
        <v>400</v>
      </c>
      <c r="C84" s="604">
        <v>6.282</v>
      </c>
      <c r="D84" s="597">
        <v>17.097999999999999</v>
      </c>
      <c r="E84" s="604">
        <f t="shared" si="0"/>
        <v>6.282</v>
      </c>
      <c r="F84" s="597">
        <f t="shared" si="0"/>
        <v>17.097999999999999</v>
      </c>
      <c r="G84" s="604">
        <v>1550.8810000000001</v>
      </c>
      <c r="H84" s="597">
        <v>1406.37</v>
      </c>
      <c r="I84" s="604">
        <f t="shared" si="1"/>
        <v>1550.8810000000001</v>
      </c>
      <c r="J84" s="597">
        <f t="shared" si="2"/>
        <v>1406.37</v>
      </c>
      <c r="K84" s="604">
        <v>-25.021999999999998</v>
      </c>
      <c r="L84" s="597">
        <v>-23.353000000000002</v>
      </c>
      <c r="M84" s="604">
        <f t="shared" si="5"/>
        <v>-25.021999999999998</v>
      </c>
      <c r="N84" s="597">
        <f t="shared" si="3"/>
        <v>-23.353000000000002</v>
      </c>
      <c r="O84" s="604">
        <v>1532.1410000000001</v>
      </c>
      <c r="P84" s="597">
        <v>1400.115</v>
      </c>
      <c r="Q84" s="604">
        <f t="shared" si="6"/>
        <v>1532.1410000000001</v>
      </c>
      <c r="R84" s="597">
        <f t="shared" si="4"/>
        <v>1400.115</v>
      </c>
      <c r="S84" s="88"/>
    </row>
    <row r="85" spans="1:19">
      <c r="A85" s="166"/>
      <c r="B85" s="177" t="s">
        <v>66</v>
      </c>
      <c r="C85" s="588">
        <v>21.056999999999999</v>
      </c>
      <c r="D85" s="601">
        <v>28.138999999999999</v>
      </c>
      <c r="E85" s="588">
        <f t="shared" si="0"/>
        <v>21.056999999999999</v>
      </c>
      <c r="F85" s="601">
        <f t="shared" si="0"/>
        <v>28.138999999999999</v>
      </c>
      <c r="G85" s="588">
        <v>824.87699999999995</v>
      </c>
      <c r="H85" s="601">
        <v>821.01900000000001</v>
      </c>
      <c r="I85" s="588">
        <f t="shared" si="1"/>
        <v>824.87699999999995</v>
      </c>
      <c r="J85" s="601">
        <f t="shared" si="2"/>
        <v>821.01900000000001</v>
      </c>
      <c r="K85" s="588">
        <v>21.59</v>
      </c>
      <c r="L85" s="601">
        <v>27.173999999999999</v>
      </c>
      <c r="M85" s="588">
        <f t="shared" si="5"/>
        <v>21.59</v>
      </c>
      <c r="N85" s="601">
        <f t="shared" si="3"/>
        <v>27.173999999999999</v>
      </c>
      <c r="O85" s="588">
        <v>867.524</v>
      </c>
      <c r="P85" s="601">
        <v>876.33199999999999</v>
      </c>
      <c r="Q85" s="588">
        <f t="shared" si="6"/>
        <v>867.524</v>
      </c>
      <c r="R85" s="601">
        <f t="shared" si="4"/>
        <v>876.33199999999999</v>
      </c>
      <c r="S85" s="88"/>
    </row>
    <row r="86" spans="1:19">
      <c r="A86" s="171"/>
      <c r="B86" s="171"/>
      <c r="C86" s="171"/>
      <c r="D86" s="171"/>
      <c r="E86" s="171"/>
      <c r="F86" s="171"/>
      <c r="G86" s="171"/>
      <c r="H86" s="171"/>
      <c r="I86" s="171"/>
      <c r="J86" s="171"/>
      <c r="K86" s="171"/>
      <c r="L86" s="171"/>
      <c r="M86" s="171"/>
      <c r="N86" s="171"/>
      <c r="O86" s="171"/>
      <c r="P86" s="171"/>
      <c r="Q86" s="171"/>
      <c r="R86" s="171"/>
      <c r="S86" s="171"/>
    </row>
    <row r="87" spans="1:19">
      <c r="A87" s="160" t="s">
        <v>401</v>
      </c>
      <c r="B87" s="178"/>
      <c r="C87" s="602">
        <v>-1152.6859999999999</v>
      </c>
      <c r="D87" s="596">
        <v>-926.97699999999998</v>
      </c>
      <c r="E87" s="602">
        <f t="shared" ref="E87:E91" si="7">C87-V87</f>
        <v>-1152.6859999999999</v>
      </c>
      <c r="F87" s="596">
        <f t="shared" ref="F87:F91" si="8">D87-W87</f>
        <v>-926.97699999999998</v>
      </c>
      <c r="G87" s="602">
        <v>-5173.5460000000003</v>
      </c>
      <c r="H87" s="596">
        <v>-4976.0349999999999</v>
      </c>
      <c r="I87" s="602">
        <f t="shared" ref="I87:I91" si="9">G87-Z87</f>
        <v>-5173.5460000000003</v>
      </c>
      <c r="J87" s="596">
        <f t="shared" ref="J87:J91" si="10">H87-AA87</f>
        <v>-4976.0349999999999</v>
      </c>
      <c r="K87" s="602">
        <v>171.23400000000001</v>
      </c>
      <c r="L87" s="596">
        <v>143.63900000000001</v>
      </c>
      <c r="M87" s="602">
        <f t="shared" ref="M87:M91" si="11">K87-AD87</f>
        <v>171.23400000000001</v>
      </c>
      <c r="N87" s="596">
        <f t="shared" ref="N87:N91" si="12">L87-AE87</f>
        <v>143.63900000000001</v>
      </c>
      <c r="O87" s="602">
        <v>-6154.9979999999996</v>
      </c>
      <c r="P87" s="596">
        <v>-5759.3729999999996</v>
      </c>
      <c r="Q87" s="602">
        <f t="shared" ref="Q87:Q91" si="13">O87-AH87</f>
        <v>-6154.9979999999996</v>
      </c>
      <c r="R87" s="596">
        <f t="shared" ref="R87:R91" si="14">P87-AI87</f>
        <v>-5759.3729999999996</v>
      </c>
      <c r="S87" s="146"/>
    </row>
    <row r="88" spans="1:19">
      <c r="A88" s="166"/>
      <c r="B88" s="182" t="s">
        <v>402</v>
      </c>
      <c r="C88" s="593">
        <v>-853.66</v>
      </c>
      <c r="D88" s="601">
        <v>-664.63199999999995</v>
      </c>
      <c r="E88" s="593">
        <f t="shared" si="7"/>
        <v>-853.66</v>
      </c>
      <c r="F88" s="601">
        <f t="shared" si="8"/>
        <v>-664.63199999999995</v>
      </c>
      <c r="G88" s="593">
        <v>-3483.922</v>
      </c>
      <c r="H88" s="601">
        <v>-3399.8110000000001</v>
      </c>
      <c r="I88" s="593">
        <f t="shared" si="9"/>
        <v>-3483.922</v>
      </c>
      <c r="J88" s="601">
        <f t="shared" si="10"/>
        <v>-3399.8110000000001</v>
      </c>
      <c r="K88" s="593">
        <v>159.78200000000001</v>
      </c>
      <c r="L88" s="601">
        <v>129.62899999999999</v>
      </c>
      <c r="M88" s="593">
        <f t="shared" si="11"/>
        <v>159.78200000000001</v>
      </c>
      <c r="N88" s="601">
        <f t="shared" si="12"/>
        <v>129.62899999999999</v>
      </c>
      <c r="O88" s="593">
        <v>-4177.8</v>
      </c>
      <c r="P88" s="601">
        <v>-3934.8139999999999</v>
      </c>
      <c r="Q88" s="593">
        <f t="shared" si="13"/>
        <v>-4177.8</v>
      </c>
      <c r="R88" s="601">
        <f t="shared" si="14"/>
        <v>-3934.8139999999999</v>
      </c>
      <c r="S88" s="88"/>
    </row>
    <row r="89" spans="1:19">
      <c r="A89" s="166"/>
      <c r="B89" s="182" t="s">
        <v>403</v>
      </c>
      <c r="C89" s="593">
        <v>-53.274999999999999</v>
      </c>
      <c r="D89" s="601">
        <v>-50.344999999999999</v>
      </c>
      <c r="E89" s="593">
        <f t="shared" si="7"/>
        <v>-53.274999999999999</v>
      </c>
      <c r="F89" s="601">
        <f t="shared" si="8"/>
        <v>-50.344999999999999</v>
      </c>
      <c r="G89" s="593">
        <v>0</v>
      </c>
      <c r="H89" s="601">
        <v>0</v>
      </c>
      <c r="I89" s="593">
        <f t="shared" si="9"/>
        <v>0</v>
      </c>
      <c r="J89" s="601">
        <f t="shared" si="10"/>
        <v>0</v>
      </c>
      <c r="K89" s="593">
        <v>-1E-3</v>
      </c>
      <c r="L89" s="601">
        <v>0</v>
      </c>
      <c r="M89" s="593">
        <f t="shared" si="11"/>
        <v>-1E-3</v>
      </c>
      <c r="N89" s="601">
        <f t="shared" si="12"/>
        <v>0</v>
      </c>
      <c r="O89" s="593">
        <v>-53.276000000000003</v>
      </c>
      <c r="P89" s="601">
        <v>-50.344999999999999</v>
      </c>
      <c r="Q89" s="593">
        <f t="shared" si="13"/>
        <v>-53.276000000000003</v>
      </c>
      <c r="R89" s="601">
        <f t="shared" si="14"/>
        <v>-50.344999999999999</v>
      </c>
      <c r="S89" s="88"/>
    </row>
    <row r="90" spans="1:19">
      <c r="A90" s="166"/>
      <c r="B90" s="182" t="s">
        <v>70</v>
      </c>
      <c r="C90" s="593">
        <v>-193.58199999999999</v>
      </c>
      <c r="D90" s="601">
        <v>-164.321</v>
      </c>
      <c r="E90" s="593">
        <f t="shared" si="7"/>
        <v>-193.58199999999999</v>
      </c>
      <c r="F90" s="601">
        <f t="shared" si="8"/>
        <v>-164.321</v>
      </c>
      <c r="G90" s="593">
        <v>-810.90800000000002</v>
      </c>
      <c r="H90" s="601">
        <v>-736.66499999999996</v>
      </c>
      <c r="I90" s="593">
        <f t="shared" si="9"/>
        <v>-810.90800000000002</v>
      </c>
      <c r="J90" s="601">
        <f t="shared" si="10"/>
        <v>-736.66499999999996</v>
      </c>
      <c r="K90" s="593">
        <v>39.426000000000002</v>
      </c>
      <c r="L90" s="601">
        <v>39.51</v>
      </c>
      <c r="M90" s="593">
        <f t="shared" si="11"/>
        <v>39.426000000000002</v>
      </c>
      <c r="N90" s="601">
        <f t="shared" si="12"/>
        <v>39.51</v>
      </c>
      <c r="O90" s="593">
        <v>-965.06399999999996</v>
      </c>
      <c r="P90" s="601">
        <v>-861.476</v>
      </c>
      <c r="Q90" s="593">
        <f t="shared" si="13"/>
        <v>-965.06399999999996</v>
      </c>
      <c r="R90" s="601">
        <f t="shared" si="14"/>
        <v>-861.476</v>
      </c>
      <c r="S90" s="88"/>
    </row>
    <row r="91" spans="1:19">
      <c r="A91" s="166"/>
      <c r="B91" s="182" t="s">
        <v>404</v>
      </c>
      <c r="C91" s="593">
        <v>-52.168999999999997</v>
      </c>
      <c r="D91" s="601">
        <v>-47.679000000000002</v>
      </c>
      <c r="E91" s="593">
        <f t="shared" si="7"/>
        <v>-52.168999999999997</v>
      </c>
      <c r="F91" s="601">
        <f t="shared" si="8"/>
        <v>-47.679000000000002</v>
      </c>
      <c r="G91" s="593">
        <v>-878.71600000000001</v>
      </c>
      <c r="H91" s="601">
        <v>-839.55899999999997</v>
      </c>
      <c r="I91" s="593">
        <f t="shared" si="9"/>
        <v>-878.71600000000001</v>
      </c>
      <c r="J91" s="601">
        <f t="shared" si="10"/>
        <v>-839.55899999999997</v>
      </c>
      <c r="K91" s="593">
        <v>-27.972999999999999</v>
      </c>
      <c r="L91" s="601">
        <v>-25.5</v>
      </c>
      <c r="M91" s="593">
        <f t="shared" si="11"/>
        <v>-27.972999999999999</v>
      </c>
      <c r="N91" s="601">
        <f t="shared" si="12"/>
        <v>-25.5</v>
      </c>
      <c r="O91" s="593">
        <v>-958.85799999999995</v>
      </c>
      <c r="P91" s="601">
        <v>-912.73800000000006</v>
      </c>
      <c r="Q91" s="593">
        <f t="shared" si="13"/>
        <v>-958.85799999999995</v>
      </c>
      <c r="R91" s="601">
        <f t="shared" si="14"/>
        <v>-912.73800000000006</v>
      </c>
      <c r="S91" s="88"/>
    </row>
    <row r="92" spans="1:19">
      <c r="A92" s="171"/>
      <c r="B92" s="171"/>
      <c r="C92" s="171"/>
      <c r="D92" s="171"/>
      <c r="E92" s="171"/>
      <c r="F92" s="171"/>
      <c r="G92" s="171"/>
      <c r="H92" s="171"/>
      <c r="I92" s="171"/>
      <c r="J92" s="171"/>
      <c r="K92" s="171"/>
      <c r="L92" s="171"/>
      <c r="M92" s="171"/>
      <c r="N92" s="171"/>
      <c r="O92" s="171"/>
      <c r="P92" s="171"/>
      <c r="Q92" s="171"/>
      <c r="R92" s="171"/>
      <c r="S92" s="171"/>
    </row>
    <row r="93" spans="1:19">
      <c r="A93" s="160" t="s">
        <v>405</v>
      </c>
      <c r="B93" s="178"/>
      <c r="C93" s="587">
        <v>1372.78</v>
      </c>
      <c r="D93" s="605">
        <v>1460.4090000000001</v>
      </c>
      <c r="E93" s="587">
        <f t="shared" ref="E93" si="15">C93-V93</f>
        <v>1372.78</v>
      </c>
      <c r="F93" s="605">
        <f t="shared" ref="F93" si="16">D93-W93</f>
        <v>1460.4090000000001</v>
      </c>
      <c r="G93" s="587">
        <v>2805.7109999999998</v>
      </c>
      <c r="H93" s="605">
        <v>2567.8719999999998</v>
      </c>
      <c r="I93" s="587">
        <f t="shared" ref="I93" si="17">G93-Z93</f>
        <v>2805.7109999999998</v>
      </c>
      <c r="J93" s="605">
        <f t="shared" ref="J93" si="18">H93-AA93</f>
        <v>2567.8719999999998</v>
      </c>
      <c r="K93" s="587">
        <v>18.346</v>
      </c>
      <c r="L93" s="605">
        <v>19.928000000000001</v>
      </c>
      <c r="M93" s="587">
        <f t="shared" ref="M93" si="19">K93-AD93</f>
        <v>18.346</v>
      </c>
      <c r="N93" s="605">
        <f t="shared" ref="N93" si="20">L93-AE93</f>
        <v>19.928000000000001</v>
      </c>
      <c r="O93" s="587">
        <v>4196.8370000000004</v>
      </c>
      <c r="P93" s="605">
        <v>4048.2089999999998</v>
      </c>
      <c r="Q93" s="587">
        <f t="shared" ref="Q93" si="21">O93-AH93</f>
        <v>4196.8370000000004</v>
      </c>
      <c r="R93" s="605">
        <f t="shared" ref="R93" si="22">P93-AI93</f>
        <v>4048.2089999999998</v>
      </c>
      <c r="S93" s="146"/>
    </row>
    <row r="94" spans="1:19">
      <c r="A94" s="171"/>
      <c r="B94" s="171"/>
      <c r="C94" s="171"/>
      <c r="D94" s="171"/>
      <c r="E94" s="171"/>
      <c r="F94" s="171"/>
      <c r="G94" s="171"/>
      <c r="H94" s="171"/>
      <c r="I94" s="171"/>
      <c r="J94" s="171"/>
      <c r="K94" s="171"/>
      <c r="L94" s="171"/>
      <c r="M94" s="171"/>
      <c r="N94" s="171"/>
      <c r="O94" s="171"/>
      <c r="P94" s="171"/>
      <c r="Q94" s="171"/>
      <c r="R94" s="171"/>
      <c r="S94" s="171"/>
    </row>
    <row r="95" spans="1:19">
      <c r="A95" s="162"/>
      <c r="B95" s="177" t="s">
        <v>406</v>
      </c>
      <c r="C95" s="588">
        <v>6.5019999999999998</v>
      </c>
      <c r="D95" s="601">
        <v>8.44</v>
      </c>
      <c r="E95" s="588">
        <f t="shared" ref="E95:E97" si="23">C95-V95</f>
        <v>6.5019999999999998</v>
      </c>
      <c r="F95" s="601">
        <f t="shared" ref="F95:F97" si="24">D95-W95</f>
        <v>8.44</v>
      </c>
      <c r="G95" s="588">
        <v>114.23699999999999</v>
      </c>
      <c r="H95" s="601">
        <v>119.059</v>
      </c>
      <c r="I95" s="588">
        <f t="shared" ref="I95:I97" si="25">G95-Z95</f>
        <v>114.23699999999999</v>
      </c>
      <c r="J95" s="601">
        <f t="shared" ref="J95:J97" si="26">H95-AA95</f>
        <v>119.059</v>
      </c>
      <c r="K95" s="588">
        <v>5.5030000000000001</v>
      </c>
      <c r="L95" s="601">
        <v>9.8680000000000003</v>
      </c>
      <c r="M95" s="588">
        <f t="shared" ref="M95:M97" si="27">K95-AD95</f>
        <v>5.5030000000000001</v>
      </c>
      <c r="N95" s="601">
        <f t="shared" ref="N95:N97" si="28">L95-AE95</f>
        <v>9.8680000000000003</v>
      </c>
      <c r="O95" s="588">
        <v>126.242</v>
      </c>
      <c r="P95" s="601">
        <v>137.36699999999999</v>
      </c>
      <c r="Q95" s="588">
        <f t="shared" ref="Q95:Q97" si="29">O95-AH95</f>
        <v>126.242</v>
      </c>
      <c r="R95" s="601">
        <f t="shared" ref="R95:R97" si="30">P95-AI95</f>
        <v>137.36699999999999</v>
      </c>
      <c r="S95" s="88"/>
    </row>
    <row r="96" spans="1:19">
      <c r="A96" s="162"/>
      <c r="B96" s="177" t="s">
        <v>407</v>
      </c>
      <c r="C96" s="593">
        <v>-69.497</v>
      </c>
      <c r="D96" s="601">
        <v>-68.742000000000004</v>
      </c>
      <c r="E96" s="593">
        <f t="shared" si="23"/>
        <v>-69.497</v>
      </c>
      <c r="F96" s="601">
        <f t="shared" si="24"/>
        <v>-68.742000000000004</v>
      </c>
      <c r="G96" s="593">
        <v>-396.25799999999998</v>
      </c>
      <c r="H96" s="601">
        <v>-393.46600000000001</v>
      </c>
      <c r="I96" s="593">
        <f t="shared" si="25"/>
        <v>-396.25799999999998</v>
      </c>
      <c r="J96" s="601">
        <f t="shared" si="26"/>
        <v>-393.46600000000001</v>
      </c>
      <c r="K96" s="593">
        <v>-41.045000000000002</v>
      </c>
      <c r="L96" s="601">
        <v>-53.210999999999999</v>
      </c>
      <c r="M96" s="593">
        <f t="shared" si="27"/>
        <v>-41.045000000000002</v>
      </c>
      <c r="N96" s="601">
        <f t="shared" si="28"/>
        <v>-53.210999999999999</v>
      </c>
      <c r="O96" s="593">
        <v>-506.8</v>
      </c>
      <c r="P96" s="601">
        <v>-515.41899999999998</v>
      </c>
      <c r="Q96" s="593">
        <f t="shared" si="29"/>
        <v>-506.8</v>
      </c>
      <c r="R96" s="601">
        <f t="shared" si="30"/>
        <v>-515.41899999999998</v>
      </c>
      <c r="S96" s="88"/>
    </row>
    <row r="97" spans="1:19">
      <c r="A97" s="162"/>
      <c r="B97" s="177" t="s">
        <v>408</v>
      </c>
      <c r="C97" s="593">
        <v>-162.72499999999999</v>
      </c>
      <c r="D97" s="601">
        <v>-146.55699999999999</v>
      </c>
      <c r="E97" s="593">
        <f t="shared" si="23"/>
        <v>-162.72499999999999</v>
      </c>
      <c r="F97" s="601">
        <f t="shared" si="24"/>
        <v>-146.55699999999999</v>
      </c>
      <c r="G97" s="593">
        <v>-597.43600000000004</v>
      </c>
      <c r="H97" s="601">
        <v>-558.98099999999999</v>
      </c>
      <c r="I97" s="593">
        <f t="shared" si="25"/>
        <v>-597.43600000000004</v>
      </c>
      <c r="J97" s="601">
        <f t="shared" si="26"/>
        <v>-558.98099999999999</v>
      </c>
      <c r="K97" s="593">
        <v>-45.121000000000002</v>
      </c>
      <c r="L97" s="601">
        <v>-65.271000000000001</v>
      </c>
      <c r="M97" s="593">
        <f t="shared" si="27"/>
        <v>-45.121000000000002</v>
      </c>
      <c r="N97" s="601">
        <f t="shared" si="28"/>
        <v>-65.271000000000001</v>
      </c>
      <c r="O97" s="593">
        <v>-805.28200000000004</v>
      </c>
      <c r="P97" s="601">
        <v>-770.80899999999997</v>
      </c>
      <c r="Q97" s="593">
        <f t="shared" si="29"/>
        <v>-805.28200000000004</v>
      </c>
      <c r="R97" s="601">
        <f t="shared" si="30"/>
        <v>-770.80899999999997</v>
      </c>
      <c r="S97" s="88"/>
    </row>
    <row r="98" spans="1:19">
      <c r="A98" s="171"/>
      <c r="B98" s="171"/>
      <c r="C98" s="171"/>
      <c r="D98" s="171"/>
      <c r="E98" s="171"/>
      <c r="F98" s="171"/>
      <c r="G98" s="171"/>
      <c r="H98" s="171"/>
      <c r="I98" s="171"/>
      <c r="J98" s="171"/>
      <c r="K98" s="171"/>
      <c r="L98" s="171"/>
      <c r="M98" s="171"/>
      <c r="N98" s="171"/>
      <c r="O98" s="171"/>
      <c r="P98" s="171"/>
      <c r="Q98" s="171"/>
      <c r="R98" s="171"/>
      <c r="S98" s="171"/>
    </row>
    <row r="99" spans="1:19">
      <c r="A99" s="160" t="s">
        <v>409</v>
      </c>
      <c r="B99" s="178"/>
      <c r="C99" s="587">
        <v>1147.06</v>
      </c>
      <c r="D99" s="605">
        <v>1253.55</v>
      </c>
      <c r="E99" s="587">
        <f t="shared" ref="E99" si="31">C99-V99</f>
        <v>1147.06</v>
      </c>
      <c r="F99" s="605">
        <f t="shared" ref="F99" si="32">D99-W99</f>
        <v>1253.55</v>
      </c>
      <c r="G99" s="587">
        <v>1926.2539999999999</v>
      </c>
      <c r="H99" s="605">
        <v>1734.4839999999999</v>
      </c>
      <c r="I99" s="587">
        <f t="shared" ref="I99" si="33">G99-Z99</f>
        <v>1926.2539999999999</v>
      </c>
      <c r="J99" s="605">
        <f t="shared" ref="J99" si="34">H99-AA99</f>
        <v>1734.4839999999999</v>
      </c>
      <c r="K99" s="587">
        <v>-62.317</v>
      </c>
      <c r="L99" s="605">
        <v>-88.686000000000007</v>
      </c>
      <c r="M99" s="587">
        <f t="shared" ref="M99" si="35">K99-AD99</f>
        <v>-62.317</v>
      </c>
      <c r="N99" s="605">
        <f t="shared" ref="N99" si="36">L99-AE99</f>
        <v>-88.686000000000007</v>
      </c>
      <c r="O99" s="587">
        <v>3010.9969999999998</v>
      </c>
      <c r="P99" s="605">
        <v>2899.348</v>
      </c>
      <c r="Q99" s="587">
        <f t="shared" ref="Q99" si="37">O99-AH99</f>
        <v>3010.9969999999998</v>
      </c>
      <c r="R99" s="605">
        <f t="shared" ref="R99" si="38">P99-AI99</f>
        <v>2899.348</v>
      </c>
      <c r="S99" s="146"/>
    </row>
    <row r="100" spans="1:19">
      <c r="A100" s="171"/>
      <c r="B100" s="171"/>
      <c r="C100" s="171"/>
      <c r="D100" s="171"/>
      <c r="E100" s="171"/>
      <c r="F100" s="171"/>
      <c r="G100" s="171"/>
      <c r="H100" s="171"/>
      <c r="I100" s="171"/>
      <c r="J100" s="171"/>
      <c r="K100" s="171"/>
      <c r="L100" s="171"/>
      <c r="M100" s="171"/>
      <c r="N100" s="171"/>
      <c r="O100" s="171"/>
      <c r="P100" s="171"/>
      <c r="Q100" s="171"/>
      <c r="R100" s="171"/>
      <c r="S100" s="171"/>
    </row>
    <row r="101" spans="1:19">
      <c r="A101" s="166"/>
      <c r="B101" s="177" t="s">
        <v>410</v>
      </c>
      <c r="C101" s="593">
        <v>-235.25800000000001</v>
      </c>
      <c r="D101" s="597">
        <v>-222.23599999999999</v>
      </c>
      <c r="E101" s="593">
        <f t="shared" ref="E101:E103" si="39">C101-V101</f>
        <v>-235.25800000000001</v>
      </c>
      <c r="F101" s="597">
        <f t="shared" ref="F101:F103" si="40">D101-W101</f>
        <v>-222.23599999999999</v>
      </c>
      <c r="G101" s="593">
        <v>-590.00900000000001</v>
      </c>
      <c r="H101" s="597">
        <v>-499.21199999999999</v>
      </c>
      <c r="I101" s="593">
        <f t="shared" ref="I101:I103" si="41">G101-Z101</f>
        <v>-590.00900000000001</v>
      </c>
      <c r="J101" s="597">
        <f t="shared" ref="J101:J103" si="42">H101-AA101</f>
        <v>-499.21199999999999</v>
      </c>
      <c r="K101" s="593">
        <v>-18.751999999999999</v>
      </c>
      <c r="L101" s="597">
        <v>-9.5129999999999999</v>
      </c>
      <c r="M101" s="593">
        <f t="shared" ref="M101:M103" si="43">K101-AD101</f>
        <v>-18.751999999999999</v>
      </c>
      <c r="N101" s="597">
        <f t="shared" ref="N101:N103" si="44">L101-AE101</f>
        <v>-9.5129999999999999</v>
      </c>
      <c r="O101" s="593">
        <v>-844.01900000000001</v>
      </c>
      <c r="P101" s="597">
        <v>-730.96100000000001</v>
      </c>
      <c r="Q101" s="593">
        <f t="shared" ref="Q101:Q103" si="45">O101-AH101</f>
        <v>-844.01900000000001</v>
      </c>
      <c r="R101" s="597">
        <f t="shared" ref="R101:R103" si="46">P101-AI101</f>
        <v>-730.96100000000001</v>
      </c>
      <c r="S101" s="88"/>
    </row>
    <row r="102" spans="1:19">
      <c r="A102" s="166"/>
      <c r="B102" s="177" t="s">
        <v>411</v>
      </c>
      <c r="C102" s="593">
        <v>-5.0659999999999998</v>
      </c>
      <c r="D102" s="597">
        <v>31.03</v>
      </c>
      <c r="E102" s="593">
        <f t="shared" si="39"/>
        <v>-5.0659999999999998</v>
      </c>
      <c r="F102" s="597">
        <f t="shared" si="40"/>
        <v>31.03</v>
      </c>
      <c r="G102" s="593">
        <v>0</v>
      </c>
      <c r="H102" s="597">
        <v>0</v>
      </c>
      <c r="I102" s="593">
        <f t="shared" si="41"/>
        <v>0</v>
      </c>
      <c r="J102" s="597">
        <f t="shared" si="42"/>
        <v>0</v>
      </c>
      <c r="K102" s="593">
        <v>0</v>
      </c>
      <c r="L102" s="597">
        <v>-5.891</v>
      </c>
      <c r="M102" s="593">
        <f t="shared" si="43"/>
        <v>0</v>
      </c>
      <c r="N102" s="597">
        <f t="shared" si="44"/>
        <v>-5.891</v>
      </c>
      <c r="O102" s="593">
        <v>-5.0659999999999998</v>
      </c>
      <c r="P102" s="597">
        <v>25.138999999999999</v>
      </c>
      <c r="Q102" s="593">
        <f t="shared" si="45"/>
        <v>-5.0659999999999998</v>
      </c>
      <c r="R102" s="597">
        <f t="shared" si="46"/>
        <v>25.138999999999999</v>
      </c>
      <c r="S102" s="88"/>
    </row>
    <row r="103" spans="1:19" ht="25.5">
      <c r="A103" s="166"/>
      <c r="B103" s="179" t="s">
        <v>412</v>
      </c>
      <c r="C103" s="593">
        <v>-5.8470000000000004</v>
      </c>
      <c r="D103" s="597">
        <v>-0.54300000000000004</v>
      </c>
      <c r="E103" s="593">
        <f t="shared" si="39"/>
        <v>-5.8470000000000004</v>
      </c>
      <c r="F103" s="597">
        <f t="shared" si="40"/>
        <v>-0.54300000000000004</v>
      </c>
      <c r="G103" s="593">
        <v>-187.262</v>
      </c>
      <c r="H103" s="597">
        <v>-195.36799999999999</v>
      </c>
      <c r="I103" s="593">
        <f t="shared" si="41"/>
        <v>-187.262</v>
      </c>
      <c r="J103" s="597">
        <f t="shared" si="42"/>
        <v>-195.36799999999999</v>
      </c>
      <c r="K103" s="593">
        <v>-2.5000000000000001E-2</v>
      </c>
      <c r="L103" s="597">
        <v>0.13500000000000001</v>
      </c>
      <c r="M103" s="593">
        <f t="shared" si="43"/>
        <v>-2.5000000000000001E-2</v>
      </c>
      <c r="N103" s="597">
        <f t="shared" si="44"/>
        <v>0.13500000000000001</v>
      </c>
      <c r="O103" s="593">
        <v>-193.13399999999999</v>
      </c>
      <c r="P103" s="597">
        <v>-195.77600000000001</v>
      </c>
      <c r="Q103" s="593">
        <f t="shared" si="45"/>
        <v>-193.13399999999999</v>
      </c>
      <c r="R103" s="597">
        <f t="shared" si="46"/>
        <v>-195.77600000000001</v>
      </c>
      <c r="S103" s="88"/>
    </row>
    <row r="104" spans="1:19">
      <c r="A104" s="171"/>
      <c r="B104" s="171"/>
      <c r="C104" s="171"/>
      <c r="D104" s="171"/>
      <c r="E104" s="171"/>
      <c r="F104" s="171"/>
      <c r="G104" s="171"/>
      <c r="H104" s="171"/>
      <c r="I104" s="171"/>
      <c r="J104" s="171"/>
      <c r="K104" s="171"/>
      <c r="L104" s="171"/>
      <c r="M104" s="171"/>
      <c r="N104" s="171"/>
      <c r="O104" s="171"/>
      <c r="P104" s="171"/>
      <c r="Q104" s="171"/>
      <c r="R104" s="171"/>
      <c r="S104" s="171"/>
    </row>
    <row r="105" spans="1:19">
      <c r="A105" s="160" t="s">
        <v>413</v>
      </c>
      <c r="B105" s="178"/>
      <c r="C105" s="603">
        <v>900.88900000000001</v>
      </c>
      <c r="D105" s="596">
        <v>1061.8009999999999</v>
      </c>
      <c r="E105" s="603">
        <f t="shared" ref="E105" si="47">C105-V105</f>
        <v>900.88900000000001</v>
      </c>
      <c r="F105" s="596">
        <f t="shared" ref="F105" si="48">D105-W105</f>
        <v>1061.8009999999999</v>
      </c>
      <c r="G105" s="603">
        <v>1148.9829999999999</v>
      </c>
      <c r="H105" s="596">
        <v>1039.904</v>
      </c>
      <c r="I105" s="603">
        <f t="shared" ref="I105" si="49">G105-Z105</f>
        <v>1148.9829999999999</v>
      </c>
      <c r="J105" s="596">
        <f t="shared" ref="J105" si="50">H105-AA105</f>
        <v>1039.904</v>
      </c>
      <c r="K105" s="603">
        <v>-81.093999999999994</v>
      </c>
      <c r="L105" s="596">
        <v>-103.955</v>
      </c>
      <c r="M105" s="603">
        <f t="shared" ref="M105" si="51">K105-AD105</f>
        <v>-81.093999999999994</v>
      </c>
      <c r="N105" s="596">
        <f t="shared" ref="N105" si="52">L105-AE105</f>
        <v>-103.955</v>
      </c>
      <c r="O105" s="603">
        <v>1968.778</v>
      </c>
      <c r="P105" s="596">
        <v>1997.75</v>
      </c>
      <c r="Q105" s="603">
        <f t="shared" ref="Q105" si="53">O105-AH105</f>
        <v>1968.778</v>
      </c>
      <c r="R105" s="596">
        <f t="shared" ref="R105" si="54">P105-AI105</f>
        <v>1997.75</v>
      </c>
      <c r="S105" s="146"/>
    </row>
    <row r="106" spans="1:19">
      <c r="A106" s="171"/>
      <c r="B106" s="171"/>
      <c r="C106" s="171"/>
      <c r="D106" s="171"/>
      <c r="E106" s="171"/>
      <c r="F106" s="171"/>
      <c r="G106" s="171"/>
      <c r="H106" s="171"/>
      <c r="I106" s="171"/>
      <c r="J106" s="171"/>
      <c r="K106" s="171"/>
      <c r="L106" s="171"/>
      <c r="M106" s="171"/>
      <c r="N106" s="171"/>
      <c r="O106" s="171"/>
      <c r="P106" s="171"/>
      <c r="Q106" s="171"/>
      <c r="R106" s="171"/>
      <c r="S106" s="171"/>
    </row>
    <row r="107" spans="1:19">
      <c r="A107" s="160" t="s">
        <v>414</v>
      </c>
      <c r="B107" s="178"/>
      <c r="C107" s="602">
        <v>-217.08600000000001</v>
      </c>
      <c r="D107" s="596">
        <v>-156.62299999999999</v>
      </c>
      <c r="E107" s="602">
        <f t="shared" ref="E107:E116" si="55">C107-V107</f>
        <v>-217.08600000000001</v>
      </c>
      <c r="F107" s="596">
        <f t="shared" ref="F107:F116" si="56">D107-W107</f>
        <v>-156.62299999999999</v>
      </c>
      <c r="G107" s="602">
        <v>-419.09300000000002</v>
      </c>
      <c r="H107" s="596">
        <v>-343.44</v>
      </c>
      <c r="I107" s="602">
        <f t="shared" ref="I107:I116" si="57">G107-Z107</f>
        <v>-419.09300000000002</v>
      </c>
      <c r="J107" s="596">
        <f t="shared" ref="J107:J116" si="58">H107-AA107</f>
        <v>-343.44</v>
      </c>
      <c r="K107" s="602">
        <v>7.1890000000000001</v>
      </c>
      <c r="L107" s="596">
        <v>-8.2080000000000002</v>
      </c>
      <c r="M107" s="602">
        <f t="shared" ref="M107:M116" si="59">K107-AD107</f>
        <v>7.1890000000000001</v>
      </c>
      <c r="N107" s="596">
        <f t="shared" ref="N107:N116" si="60">L107-AE107</f>
        <v>-8.2080000000000002</v>
      </c>
      <c r="O107" s="602">
        <v>-628.99</v>
      </c>
      <c r="P107" s="596">
        <v>-508.27100000000002</v>
      </c>
      <c r="Q107" s="602">
        <f t="shared" ref="Q107:Q116" si="61">O107-AH107</f>
        <v>-628.99</v>
      </c>
      <c r="R107" s="596">
        <f t="shared" ref="R107:R116" si="62">P107-AI107</f>
        <v>-508.27100000000002</v>
      </c>
      <c r="S107" s="88"/>
    </row>
    <row r="108" spans="1:19">
      <c r="A108" s="160"/>
      <c r="B108" s="178" t="s">
        <v>415</v>
      </c>
      <c r="C108" s="603">
        <v>67.585999999999999</v>
      </c>
      <c r="D108" s="596">
        <v>73.096999999999994</v>
      </c>
      <c r="E108" s="603">
        <f t="shared" si="55"/>
        <v>67.585999999999999</v>
      </c>
      <c r="F108" s="596">
        <f t="shared" si="56"/>
        <v>73.096999999999994</v>
      </c>
      <c r="G108" s="603">
        <v>194.70500000000001</v>
      </c>
      <c r="H108" s="596">
        <v>201.233</v>
      </c>
      <c r="I108" s="603">
        <f t="shared" si="57"/>
        <v>194.70500000000001</v>
      </c>
      <c r="J108" s="596">
        <f t="shared" si="58"/>
        <v>201.233</v>
      </c>
      <c r="K108" s="603">
        <v>72.704999999999998</v>
      </c>
      <c r="L108" s="596">
        <v>90.334000000000003</v>
      </c>
      <c r="M108" s="603">
        <f t="shared" si="59"/>
        <v>72.704999999999998</v>
      </c>
      <c r="N108" s="596">
        <f t="shared" si="60"/>
        <v>90.334000000000003</v>
      </c>
      <c r="O108" s="603">
        <v>334.99599999999998</v>
      </c>
      <c r="P108" s="596">
        <v>364.66399999999999</v>
      </c>
      <c r="Q108" s="603">
        <f t="shared" si="61"/>
        <v>334.99599999999998</v>
      </c>
      <c r="R108" s="596">
        <f t="shared" si="62"/>
        <v>364.66399999999999</v>
      </c>
      <c r="S108" s="146"/>
    </row>
    <row r="109" spans="1:19">
      <c r="A109" s="166"/>
      <c r="B109" s="182" t="s">
        <v>346</v>
      </c>
      <c r="C109" s="604">
        <v>62.889000000000003</v>
      </c>
      <c r="D109" s="597">
        <v>99.275000000000006</v>
      </c>
      <c r="E109" s="604">
        <f t="shared" si="55"/>
        <v>62.889000000000003</v>
      </c>
      <c r="F109" s="597">
        <f t="shared" si="56"/>
        <v>99.275000000000006</v>
      </c>
      <c r="G109" s="604">
        <v>18.059000000000001</v>
      </c>
      <c r="H109" s="597">
        <v>59.954000000000001</v>
      </c>
      <c r="I109" s="604">
        <f t="shared" si="57"/>
        <v>18.059000000000001</v>
      </c>
      <c r="J109" s="597">
        <f t="shared" si="58"/>
        <v>59.954000000000001</v>
      </c>
      <c r="K109" s="604">
        <v>51.295000000000002</v>
      </c>
      <c r="L109" s="597">
        <v>9.5180000000000007</v>
      </c>
      <c r="M109" s="604">
        <f t="shared" si="59"/>
        <v>51.295000000000002</v>
      </c>
      <c r="N109" s="597">
        <f t="shared" si="60"/>
        <v>9.5180000000000007</v>
      </c>
      <c r="O109" s="604">
        <v>132.24299999999999</v>
      </c>
      <c r="P109" s="597">
        <v>168.74700000000001</v>
      </c>
      <c r="Q109" s="604">
        <f t="shared" si="61"/>
        <v>132.24299999999999</v>
      </c>
      <c r="R109" s="597">
        <f t="shared" si="62"/>
        <v>168.74700000000001</v>
      </c>
      <c r="S109" s="88"/>
    </row>
    <row r="110" spans="1:19">
      <c r="A110" s="166"/>
      <c r="B110" s="182" t="s">
        <v>416</v>
      </c>
      <c r="C110" s="593">
        <v>4.6970000000000001</v>
      </c>
      <c r="D110" s="597">
        <v>-26.178000000000001</v>
      </c>
      <c r="E110" s="593">
        <f t="shared" si="55"/>
        <v>4.6970000000000001</v>
      </c>
      <c r="F110" s="597">
        <f t="shared" si="56"/>
        <v>-26.178000000000001</v>
      </c>
      <c r="G110" s="593">
        <v>176.64599999999999</v>
      </c>
      <c r="H110" s="597">
        <v>141.279</v>
      </c>
      <c r="I110" s="593">
        <f t="shared" si="57"/>
        <v>176.64599999999999</v>
      </c>
      <c r="J110" s="597">
        <f t="shared" si="58"/>
        <v>141.279</v>
      </c>
      <c r="K110" s="593">
        <v>21.41</v>
      </c>
      <c r="L110" s="597">
        <v>80.816000000000003</v>
      </c>
      <c r="M110" s="593">
        <f t="shared" si="59"/>
        <v>21.41</v>
      </c>
      <c r="N110" s="597">
        <f t="shared" si="60"/>
        <v>80.816000000000003</v>
      </c>
      <c r="O110" s="593">
        <v>202.75299999999999</v>
      </c>
      <c r="P110" s="597">
        <v>195.917</v>
      </c>
      <c r="Q110" s="593">
        <f t="shared" si="61"/>
        <v>202.75299999999999</v>
      </c>
      <c r="R110" s="597">
        <f t="shared" si="62"/>
        <v>195.917</v>
      </c>
      <c r="S110" s="88"/>
    </row>
    <row r="111" spans="1:19">
      <c r="A111" s="160"/>
      <c r="B111" s="178" t="s">
        <v>417</v>
      </c>
      <c r="C111" s="602">
        <v>-176.32400000000001</v>
      </c>
      <c r="D111" s="596">
        <v>-167.744</v>
      </c>
      <c r="E111" s="602">
        <f t="shared" si="55"/>
        <v>-176.32400000000001</v>
      </c>
      <c r="F111" s="596">
        <f t="shared" si="56"/>
        <v>-167.744</v>
      </c>
      <c r="G111" s="602">
        <v>-1040.6089999999999</v>
      </c>
      <c r="H111" s="596">
        <v>-956.68499999999995</v>
      </c>
      <c r="I111" s="602">
        <f t="shared" si="57"/>
        <v>-1040.6089999999999</v>
      </c>
      <c r="J111" s="596">
        <f t="shared" si="58"/>
        <v>-956.68499999999995</v>
      </c>
      <c r="K111" s="602">
        <v>38.279000000000003</v>
      </c>
      <c r="L111" s="596">
        <v>-128.62299999999999</v>
      </c>
      <c r="M111" s="602">
        <f t="shared" si="59"/>
        <v>38.279000000000003</v>
      </c>
      <c r="N111" s="596">
        <f t="shared" si="60"/>
        <v>-128.62299999999999</v>
      </c>
      <c r="O111" s="602">
        <v>-1178.654</v>
      </c>
      <c r="P111" s="596">
        <v>-1253.0519999999999</v>
      </c>
      <c r="Q111" s="602">
        <f t="shared" si="61"/>
        <v>-1178.654</v>
      </c>
      <c r="R111" s="596">
        <f t="shared" si="62"/>
        <v>-1253.0519999999999</v>
      </c>
      <c r="S111" s="88"/>
    </row>
    <row r="112" spans="1:19">
      <c r="A112" s="166"/>
      <c r="B112" s="182" t="s">
        <v>418</v>
      </c>
      <c r="C112" s="593">
        <v>-207.23099999999999</v>
      </c>
      <c r="D112" s="597">
        <v>-145.66399999999999</v>
      </c>
      <c r="E112" s="593">
        <f t="shared" si="55"/>
        <v>-207.23099999999999</v>
      </c>
      <c r="F112" s="597">
        <f t="shared" si="56"/>
        <v>-145.66399999999999</v>
      </c>
      <c r="G112" s="593">
        <v>-24.312000000000001</v>
      </c>
      <c r="H112" s="597">
        <v>-24.75</v>
      </c>
      <c r="I112" s="593">
        <f t="shared" si="57"/>
        <v>-24.312000000000001</v>
      </c>
      <c r="J112" s="597">
        <f t="shared" si="58"/>
        <v>-24.75</v>
      </c>
      <c r="K112" s="593">
        <v>-2.3540000000000001</v>
      </c>
      <c r="L112" s="597">
        <v>-3.5369999999999999</v>
      </c>
      <c r="M112" s="593">
        <f t="shared" si="59"/>
        <v>-2.3540000000000001</v>
      </c>
      <c r="N112" s="597">
        <f t="shared" si="60"/>
        <v>-3.5369999999999999</v>
      </c>
      <c r="O112" s="593">
        <v>-233.89699999999999</v>
      </c>
      <c r="P112" s="597">
        <v>-173.95099999999999</v>
      </c>
      <c r="Q112" s="593">
        <f t="shared" si="61"/>
        <v>-233.89699999999999</v>
      </c>
      <c r="R112" s="597">
        <f t="shared" si="62"/>
        <v>-173.95099999999999</v>
      </c>
      <c r="S112" s="88"/>
    </row>
    <row r="113" spans="1:19">
      <c r="A113" s="166"/>
      <c r="B113" s="182" t="s">
        <v>419</v>
      </c>
      <c r="C113" s="593">
        <v>-45.854999999999997</v>
      </c>
      <c r="D113" s="597">
        <v>-70.991</v>
      </c>
      <c r="E113" s="593">
        <f t="shared" si="55"/>
        <v>-45.854999999999997</v>
      </c>
      <c r="F113" s="597">
        <f t="shared" si="56"/>
        <v>-70.991</v>
      </c>
      <c r="G113" s="593">
        <v>-106.40300000000001</v>
      </c>
      <c r="H113" s="597">
        <v>-142.904</v>
      </c>
      <c r="I113" s="593">
        <f t="shared" si="57"/>
        <v>-106.40300000000001</v>
      </c>
      <c r="J113" s="597">
        <f t="shared" si="58"/>
        <v>-142.904</v>
      </c>
      <c r="K113" s="593">
        <v>-17.975999999999999</v>
      </c>
      <c r="L113" s="597">
        <v>-17.975000000000001</v>
      </c>
      <c r="M113" s="593">
        <f t="shared" si="59"/>
        <v>-17.975999999999999</v>
      </c>
      <c r="N113" s="597">
        <f t="shared" si="60"/>
        <v>-17.975000000000001</v>
      </c>
      <c r="O113" s="593">
        <v>-170.23400000000001</v>
      </c>
      <c r="P113" s="597">
        <v>-231.87</v>
      </c>
      <c r="Q113" s="593">
        <f t="shared" si="61"/>
        <v>-170.23400000000001</v>
      </c>
      <c r="R113" s="597">
        <f t="shared" si="62"/>
        <v>-231.87</v>
      </c>
      <c r="S113" s="88"/>
    </row>
    <row r="114" spans="1:19">
      <c r="A114" s="166"/>
      <c r="B114" s="182" t="s">
        <v>58</v>
      </c>
      <c r="C114" s="593">
        <v>76.762</v>
      </c>
      <c r="D114" s="597">
        <v>48.911000000000001</v>
      </c>
      <c r="E114" s="593">
        <f t="shared" si="55"/>
        <v>76.762</v>
      </c>
      <c r="F114" s="597">
        <f t="shared" si="56"/>
        <v>48.911000000000001</v>
      </c>
      <c r="G114" s="593">
        <v>-909.89400000000001</v>
      </c>
      <c r="H114" s="597">
        <v>-789.03099999999995</v>
      </c>
      <c r="I114" s="593">
        <f t="shared" si="57"/>
        <v>-909.89400000000001</v>
      </c>
      <c r="J114" s="597">
        <f t="shared" si="58"/>
        <v>-789.03099999999995</v>
      </c>
      <c r="K114" s="593">
        <v>58.609000000000002</v>
      </c>
      <c r="L114" s="597">
        <v>-107.111</v>
      </c>
      <c r="M114" s="593">
        <f t="shared" si="59"/>
        <v>58.609000000000002</v>
      </c>
      <c r="N114" s="597">
        <f t="shared" si="60"/>
        <v>-107.111</v>
      </c>
      <c r="O114" s="593">
        <v>-774.52300000000002</v>
      </c>
      <c r="P114" s="597">
        <v>-847.23099999999999</v>
      </c>
      <c r="Q114" s="593">
        <f t="shared" si="61"/>
        <v>-774.52300000000002</v>
      </c>
      <c r="R114" s="597">
        <f t="shared" si="62"/>
        <v>-847.23099999999999</v>
      </c>
      <c r="S114" s="88"/>
    </row>
    <row r="115" spans="1:19">
      <c r="A115" s="166"/>
      <c r="B115" s="177" t="s">
        <v>420</v>
      </c>
      <c r="C115" s="593">
        <v>-107.297</v>
      </c>
      <c r="D115" s="597">
        <v>-126.884</v>
      </c>
      <c r="E115" s="593">
        <f t="shared" si="55"/>
        <v>-107.297</v>
      </c>
      <c r="F115" s="597">
        <f t="shared" si="56"/>
        <v>-126.884</v>
      </c>
      <c r="G115" s="593">
        <v>449.99799999999999</v>
      </c>
      <c r="H115" s="597">
        <v>462.67500000000001</v>
      </c>
      <c r="I115" s="593">
        <f t="shared" si="57"/>
        <v>449.99799999999999</v>
      </c>
      <c r="J115" s="597">
        <f t="shared" si="58"/>
        <v>462.67500000000001</v>
      </c>
      <c r="K115" s="593">
        <v>-54.326000000000001</v>
      </c>
      <c r="L115" s="597">
        <v>-22.308</v>
      </c>
      <c r="M115" s="593">
        <f t="shared" si="59"/>
        <v>-54.326000000000001</v>
      </c>
      <c r="N115" s="597">
        <f t="shared" si="60"/>
        <v>-22.308</v>
      </c>
      <c r="O115" s="593">
        <v>288.375</v>
      </c>
      <c r="P115" s="597">
        <v>313.483</v>
      </c>
      <c r="Q115" s="593">
        <f t="shared" si="61"/>
        <v>288.375</v>
      </c>
      <c r="R115" s="597">
        <f t="shared" si="62"/>
        <v>313.483</v>
      </c>
      <c r="S115" s="88"/>
    </row>
    <row r="116" spans="1:19">
      <c r="A116" s="180"/>
      <c r="B116" s="178" t="s">
        <v>421</v>
      </c>
      <c r="C116" s="603">
        <v>-1.0509999999999999</v>
      </c>
      <c r="D116" s="596">
        <v>64.908000000000001</v>
      </c>
      <c r="E116" s="603">
        <f t="shared" si="55"/>
        <v>-1.0509999999999999</v>
      </c>
      <c r="F116" s="596">
        <f t="shared" si="56"/>
        <v>64.908000000000001</v>
      </c>
      <c r="G116" s="603">
        <v>-23.187000000000001</v>
      </c>
      <c r="H116" s="596">
        <v>-50.662999999999997</v>
      </c>
      <c r="I116" s="603">
        <f t="shared" si="57"/>
        <v>-23.187000000000001</v>
      </c>
      <c r="J116" s="596">
        <f t="shared" si="58"/>
        <v>-50.662999999999997</v>
      </c>
      <c r="K116" s="603">
        <v>-49.469000000000001</v>
      </c>
      <c r="L116" s="596">
        <v>52.389000000000003</v>
      </c>
      <c r="M116" s="603">
        <f t="shared" si="59"/>
        <v>-49.469000000000001</v>
      </c>
      <c r="N116" s="596">
        <f t="shared" si="60"/>
        <v>52.389000000000003</v>
      </c>
      <c r="O116" s="603">
        <v>-73.706999999999994</v>
      </c>
      <c r="P116" s="596">
        <v>66.634</v>
      </c>
      <c r="Q116" s="603">
        <f t="shared" si="61"/>
        <v>-73.706999999999994</v>
      </c>
      <c r="R116" s="596">
        <f t="shared" si="62"/>
        <v>66.634</v>
      </c>
      <c r="S116" s="146"/>
    </row>
    <row r="117" spans="1:19">
      <c r="A117" s="171"/>
      <c r="B117" s="171"/>
      <c r="C117" s="171"/>
      <c r="D117" s="171"/>
      <c r="E117" s="171"/>
      <c r="F117" s="171"/>
      <c r="G117" s="171"/>
      <c r="H117" s="171"/>
      <c r="I117" s="171"/>
      <c r="J117" s="171"/>
      <c r="K117" s="171"/>
      <c r="L117" s="171"/>
      <c r="M117" s="171"/>
      <c r="N117" s="171"/>
      <c r="O117" s="171"/>
      <c r="P117" s="171"/>
      <c r="Q117" s="171"/>
      <c r="R117" s="171"/>
      <c r="S117" s="171"/>
    </row>
    <row r="118" spans="1:19" ht="25.5">
      <c r="A118" s="180"/>
      <c r="B118" s="177" t="s">
        <v>422</v>
      </c>
      <c r="C118" s="604">
        <v>0</v>
      </c>
      <c r="D118" s="597">
        <v>-0.105</v>
      </c>
      <c r="E118" s="604">
        <f t="shared" ref="E118:E121" si="63">C118-V118</f>
        <v>0</v>
      </c>
      <c r="F118" s="597">
        <f t="shared" ref="F118:F121" si="64">D118-W118</f>
        <v>-0.105</v>
      </c>
      <c r="G118" s="604">
        <v>2.7E-2</v>
      </c>
      <c r="H118" s="597">
        <v>-0.82899999999999996</v>
      </c>
      <c r="I118" s="604">
        <f t="shared" ref="I118:I121" si="65">G118-Z118</f>
        <v>2.7E-2</v>
      </c>
      <c r="J118" s="597">
        <f t="shared" ref="J118:J121" si="66">H118-AA118</f>
        <v>-0.82899999999999996</v>
      </c>
      <c r="K118" s="604">
        <v>-0.13400000000000001</v>
      </c>
      <c r="L118" s="597">
        <v>1.8919999999999999</v>
      </c>
      <c r="M118" s="604">
        <f t="shared" ref="M118:M121" si="67">K118-AD118</f>
        <v>-0.13400000000000001</v>
      </c>
      <c r="N118" s="597">
        <f t="shared" ref="N118:N121" si="68">L118-AE118</f>
        <v>1.8919999999999999</v>
      </c>
      <c r="O118" s="604">
        <v>-0.107</v>
      </c>
      <c r="P118" s="597">
        <v>0.95799999999999996</v>
      </c>
      <c r="Q118" s="604">
        <f t="shared" ref="Q118:Q121" si="69">O118-AH118</f>
        <v>-0.107</v>
      </c>
      <c r="R118" s="597">
        <f t="shared" ref="R118:R121" si="70">P118-AI118</f>
        <v>0.95799999999999996</v>
      </c>
      <c r="S118" s="88"/>
    </row>
    <row r="119" spans="1:19">
      <c r="A119" s="181"/>
      <c r="B119" s="177" t="s">
        <v>423</v>
      </c>
      <c r="C119" s="602">
        <v>1.8680000000000001</v>
      </c>
      <c r="D119" s="596">
        <v>-179.30500000000001</v>
      </c>
      <c r="E119" s="602">
        <f t="shared" si="63"/>
        <v>1.8680000000000001</v>
      </c>
      <c r="F119" s="596">
        <f t="shared" si="64"/>
        <v>-179.30500000000001</v>
      </c>
      <c r="G119" s="602">
        <v>5.1999999999999998E-2</v>
      </c>
      <c r="H119" s="596">
        <v>0.248</v>
      </c>
      <c r="I119" s="602">
        <f t="shared" si="65"/>
        <v>5.1999999999999998E-2</v>
      </c>
      <c r="J119" s="596">
        <f t="shared" si="66"/>
        <v>0.248</v>
      </c>
      <c r="K119" s="602">
        <v>1.881</v>
      </c>
      <c r="L119" s="596">
        <v>4.37</v>
      </c>
      <c r="M119" s="602">
        <f t="shared" si="67"/>
        <v>1.881</v>
      </c>
      <c r="N119" s="596">
        <f t="shared" si="68"/>
        <v>4.37</v>
      </c>
      <c r="O119" s="602">
        <v>3.8010000000000002</v>
      </c>
      <c r="P119" s="596">
        <v>-174.68700000000001</v>
      </c>
      <c r="Q119" s="602">
        <f t="shared" si="69"/>
        <v>3.8010000000000002</v>
      </c>
      <c r="R119" s="596">
        <f t="shared" si="70"/>
        <v>-174.68700000000001</v>
      </c>
      <c r="S119" s="88"/>
    </row>
    <row r="120" spans="1:19">
      <c r="A120" s="160"/>
      <c r="B120" s="182" t="s">
        <v>424</v>
      </c>
      <c r="C120" s="593">
        <v>1.774</v>
      </c>
      <c r="D120" s="597">
        <v>-280.83300000000003</v>
      </c>
      <c r="E120" s="593">
        <f t="shared" si="63"/>
        <v>1.774</v>
      </c>
      <c r="F120" s="597">
        <f t="shared" si="64"/>
        <v>-280.83300000000003</v>
      </c>
      <c r="G120" s="593">
        <v>0</v>
      </c>
      <c r="H120" s="597">
        <v>0</v>
      </c>
      <c r="I120" s="593">
        <f t="shared" si="65"/>
        <v>0</v>
      </c>
      <c r="J120" s="597">
        <f t="shared" si="66"/>
        <v>0</v>
      </c>
      <c r="K120" s="593">
        <v>0.72699999999999998</v>
      </c>
      <c r="L120" s="597">
        <v>3.524</v>
      </c>
      <c r="M120" s="593">
        <f t="shared" si="67"/>
        <v>0.72699999999999998</v>
      </c>
      <c r="N120" s="597">
        <f t="shared" si="68"/>
        <v>3.524</v>
      </c>
      <c r="O120" s="593">
        <v>2.5009999999999999</v>
      </c>
      <c r="P120" s="597">
        <v>-277.30900000000003</v>
      </c>
      <c r="Q120" s="593">
        <f t="shared" si="69"/>
        <v>2.5009999999999999</v>
      </c>
      <c r="R120" s="597">
        <f t="shared" si="70"/>
        <v>-277.30900000000003</v>
      </c>
      <c r="S120" s="88"/>
    </row>
    <row r="121" spans="1:19">
      <c r="A121" s="160"/>
      <c r="B121" s="182" t="s">
        <v>425</v>
      </c>
      <c r="C121" s="604">
        <v>9.4E-2</v>
      </c>
      <c r="D121" s="597">
        <v>101.52800000000001</v>
      </c>
      <c r="E121" s="604">
        <f t="shared" si="63"/>
        <v>9.4E-2</v>
      </c>
      <c r="F121" s="597">
        <f t="shared" si="64"/>
        <v>101.52800000000001</v>
      </c>
      <c r="G121" s="604">
        <v>5.1999999999999998E-2</v>
      </c>
      <c r="H121" s="597">
        <v>0.248</v>
      </c>
      <c r="I121" s="604">
        <f t="shared" si="65"/>
        <v>5.1999999999999998E-2</v>
      </c>
      <c r="J121" s="597">
        <f t="shared" si="66"/>
        <v>0.248</v>
      </c>
      <c r="K121" s="604">
        <v>1.1539999999999999</v>
      </c>
      <c r="L121" s="597">
        <v>0.84599999999999997</v>
      </c>
      <c r="M121" s="604">
        <f t="shared" si="67"/>
        <v>1.1539999999999999</v>
      </c>
      <c r="N121" s="597">
        <f t="shared" si="68"/>
        <v>0.84599999999999997</v>
      </c>
      <c r="O121" s="604">
        <v>1.3</v>
      </c>
      <c r="P121" s="597">
        <v>102.622</v>
      </c>
      <c r="Q121" s="604">
        <f t="shared" si="69"/>
        <v>1.3</v>
      </c>
      <c r="R121" s="597">
        <f t="shared" si="70"/>
        <v>102.622</v>
      </c>
      <c r="S121" s="88"/>
    </row>
    <row r="122" spans="1:19">
      <c r="A122" s="171"/>
      <c r="B122" s="171"/>
      <c r="C122" s="171"/>
      <c r="D122" s="171"/>
      <c r="E122" s="171"/>
      <c r="F122" s="171"/>
      <c r="G122" s="171"/>
      <c r="H122" s="171"/>
      <c r="I122" s="171"/>
      <c r="J122" s="171"/>
      <c r="K122" s="171"/>
      <c r="L122" s="171"/>
      <c r="M122" s="171"/>
      <c r="N122" s="171"/>
      <c r="O122" s="171"/>
      <c r="P122" s="171"/>
      <c r="Q122" s="171"/>
      <c r="R122" s="171"/>
      <c r="S122" s="171"/>
    </row>
    <row r="123" spans="1:19">
      <c r="A123" s="160" t="s">
        <v>426</v>
      </c>
      <c r="B123" s="178"/>
      <c r="C123" s="603">
        <v>685.67100000000005</v>
      </c>
      <c r="D123" s="596">
        <v>725.76800000000003</v>
      </c>
      <c r="E123" s="603">
        <f t="shared" ref="E123" si="71">C123-V123</f>
        <v>685.67100000000005</v>
      </c>
      <c r="F123" s="596">
        <f t="shared" ref="F123" si="72">D123-W123</f>
        <v>725.76800000000003</v>
      </c>
      <c r="G123" s="603">
        <v>729.96900000000005</v>
      </c>
      <c r="H123" s="596">
        <v>695.88300000000004</v>
      </c>
      <c r="I123" s="603">
        <f t="shared" ref="I123" si="73">G123-Z123</f>
        <v>729.96900000000005</v>
      </c>
      <c r="J123" s="596">
        <f t="shared" ref="J123" si="74">H123-AA123</f>
        <v>695.88300000000004</v>
      </c>
      <c r="K123" s="603">
        <v>-72.158000000000001</v>
      </c>
      <c r="L123" s="596">
        <v>-105.901</v>
      </c>
      <c r="M123" s="603">
        <f t="shared" ref="M123" si="75">K123-AD123</f>
        <v>-72.158000000000001</v>
      </c>
      <c r="N123" s="596">
        <f t="shared" ref="N123" si="76">L123-AE123</f>
        <v>-105.901</v>
      </c>
      <c r="O123" s="603">
        <v>1343.482</v>
      </c>
      <c r="P123" s="596">
        <v>1315.75</v>
      </c>
      <c r="Q123" s="603">
        <f t="shared" ref="Q123" si="77">O123-AH123</f>
        <v>1343.482</v>
      </c>
      <c r="R123" s="596">
        <f t="shared" ref="R123" si="78">P123-AI123</f>
        <v>1315.75</v>
      </c>
      <c r="S123" s="146"/>
    </row>
    <row r="124" spans="1:19">
      <c r="A124" s="171"/>
      <c r="B124" s="171"/>
      <c r="C124" s="171"/>
      <c r="D124" s="171"/>
      <c r="E124" s="171"/>
      <c r="F124" s="171"/>
      <c r="G124" s="171"/>
      <c r="H124" s="171"/>
      <c r="I124" s="171"/>
      <c r="J124" s="171"/>
      <c r="K124" s="171"/>
      <c r="L124" s="171"/>
      <c r="M124" s="171"/>
      <c r="N124" s="171"/>
      <c r="O124" s="171"/>
      <c r="P124" s="171"/>
      <c r="Q124" s="171"/>
      <c r="R124" s="171"/>
      <c r="S124" s="171"/>
    </row>
    <row r="125" spans="1:19">
      <c r="A125" s="166"/>
      <c r="B125" s="177" t="s">
        <v>427</v>
      </c>
      <c r="C125" s="593">
        <v>-190.68199999999999</v>
      </c>
      <c r="D125" s="597">
        <v>-355.94</v>
      </c>
      <c r="E125" s="593">
        <f t="shared" ref="E125" si="79">C125-V125</f>
        <v>-190.68199999999999</v>
      </c>
      <c r="F125" s="597">
        <f t="shared" ref="F125" si="80">D125-W125</f>
        <v>-355.94</v>
      </c>
      <c r="G125" s="593">
        <v>-270.01299999999998</v>
      </c>
      <c r="H125" s="597">
        <v>-153.15799999999999</v>
      </c>
      <c r="I125" s="593">
        <f t="shared" ref="I125" si="81">G125-Z125</f>
        <v>-270.01299999999998</v>
      </c>
      <c r="J125" s="597">
        <f t="shared" ref="J125" si="82">H125-AA125</f>
        <v>-153.15799999999999</v>
      </c>
      <c r="K125" s="593">
        <v>-25.288</v>
      </c>
      <c r="L125" s="597">
        <v>-2.1880000000000002</v>
      </c>
      <c r="M125" s="593">
        <f t="shared" ref="M125" si="83">K125-AD125</f>
        <v>-25.288</v>
      </c>
      <c r="N125" s="597">
        <f t="shared" ref="N125" si="84">L125-AE125</f>
        <v>-2.1880000000000002</v>
      </c>
      <c r="O125" s="593">
        <v>-485.983</v>
      </c>
      <c r="P125" s="597">
        <v>-511.286</v>
      </c>
      <c r="Q125" s="593">
        <f t="shared" ref="Q125" si="85">O125-AH125</f>
        <v>-485.983</v>
      </c>
      <c r="R125" s="597">
        <f t="shared" ref="R125" si="86">P125-AI125</f>
        <v>-511.286</v>
      </c>
      <c r="S125" s="88"/>
    </row>
    <row r="126" spans="1:19">
      <c r="A126" s="171"/>
      <c r="B126" s="171"/>
      <c r="C126" s="171"/>
      <c r="D126" s="171"/>
      <c r="E126" s="171"/>
      <c r="F126" s="171"/>
      <c r="G126" s="171"/>
      <c r="H126" s="171"/>
      <c r="I126" s="171"/>
      <c r="J126" s="171"/>
      <c r="K126" s="171"/>
      <c r="L126" s="171"/>
      <c r="M126" s="171"/>
      <c r="N126" s="171"/>
      <c r="O126" s="171"/>
      <c r="P126" s="171"/>
      <c r="Q126" s="171"/>
      <c r="R126" s="171"/>
      <c r="S126" s="171"/>
    </row>
    <row r="127" spans="1:19">
      <c r="A127" s="160" t="s">
        <v>428</v>
      </c>
      <c r="B127" s="178"/>
      <c r="C127" s="603">
        <v>494.98899999999998</v>
      </c>
      <c r="D127" s="596">
        <v>369.82799999999997</v>
      </c>
      <c r="E127" s="603">
        <f t="shared" ref="E127:E129" si="87">C127-V127</f>
        <v>494.98899999999998</v>
      </c>
      <c r="F127" s="596">
        <f t="shared" ref="F127:F129" si="88">D127-W127</f>
        <v>369.82799999999997</v>
      </c>
      <c r="G127" s="603">
        <v>459.95600000000002</v>
      </c>
      <c r="H127" s="596">
        <v>542.72500000000002</v>
      </c>
      <c r="I127" s="603">
        <f t="shared" ref="I127:I129" si="89">G127-Z127</f>
        <v>459.95600000000002</v>
      </c>
      <c r="J127" s="596">
        <f t="shared" ref="J127:J129" si="90">H127-AA127</f>
        <v>542.72500000000002</v>
      </c>
      <c r="K127" s="603">
        <v>-97.445999999999998</v>
      </c>
      <c r="L127" s="596">
        <v>-108.089</v>
      </c>
      <c r="M127" s="603">
        <f t="shared" ref="M127:M129" si="91">K127-AD127</f>
        <v>-97.445999999999998</v>
      </c>
      <c r="N127" s="596">
        <f t="shared" ref="N127:N129" si="92">L127-AE127</f>
        <v>-108.089</v>
      </c>
      <c r="O127" s="603">
        <v>857.49900000000002</v>
      </c>
      <c r="P127" s="596">
        <v>804.46400000000006</v>
      </c>
      <c r="Q127" s="603">
        <f t="shared" ref="Q127:Q129" si="93">O127-AH127</f>
        <v>857.49900000000002</v>
      </c>
      <c r="R127" s="596">
        <f t="shared" ref="R127:R129" si="94">P127-AI127</f>
        <v>804.46400000000006</v>
      </c>
      <c r="S127" s="146"/>
    </row>
    <row r="128" spans="1:19">
      <c r="A128" s="166"/>
      <c r="B128" s="177" t="s">
        <v>429</v>
      </c>
      <c r="C128" s="604">
        <v>135.02199999999999</v>
      </c>
      <c r="D128" s="597">
        <v>161.48400000000001</v>
      </c>
      <c r="E128" s="604">
        <f t="shared" si="87"/>
        <v>135.02199999999999</v>
      </c>
      <c r="F128" s="597">
        <f t="shared" si="88"/>
        <v>161.48400000000001</v>
      </c>
      <c r="G128" s="604">
        <v>43.284999999999997</v>
      </c>
      <c r="H128" s="597">
        <v>117.14700000000001</v>
      </c>
      <c r="I128" s="604">
        <f t="shared" si="89"/>
        <v>43.284999999999997</v>
      </c>
      <c r="J128" s="597">
        <f t="shared" si="90"/>
        <v>117.14700000000001</v>
      </c>
      <c r="K128" s="604">
        <v>1709.8</v>
      </c>
      <c r="L128" s="597">
        <v>3.3290000000000002</v>
      </c>
      <c r="M128" s="604">
        <f t="shared" si="91"/>
        <v>1709.8</v>
      </c>
      <c r="N128" s="597">
        <f t="shared" si="92"/>
        <v>3.3290000000000002</v>
      </c>
      <c r="O128" s="604">
        <v>1888.107</v>
      </c>
      <c r="P128" s="597">
        <v>281.95999999999998</v>
      </c>
      <c r="Q128" s="604">
        <f t="shared" si="93"/>
        <v>1888.107</v>
      </c>
      <c r="R128" s="597">
        <f t="shared" si="94"/>
        <v>281.95999999999998</v>
      </c>
      <c r="S128" s="88"/>
    </row>
    <row r="129" spans="1:19">
      <c r="A129" s="160" t="s">
        <v>430</v>
      </c>
      <c r="B129" s="177"/>
      <c r="C129" s="603">
        <v>630.01099999999997</v>
      </c>
      <c r="D129" s="596">
        <v>531.31200000000001</v>
      </c>
      <c r="E129" s="603">
        <f t="shared" si="87"/>
        <v>630.01099999999997</v>
      </c>
      <c r="F129" s="596">
        <f t="shared" si="88"/>
        <v>531.31200000000001</v>
      </c>
      <c r="G129" s="603">
        <v>503.24099999999999</v>
      </c>
      <c r="H129" s="596">
        <v>659.87199999999996</v>
      </c>
      <c r="I129" s="603">
        <f t="shared" si="89"/>
        <v>503.24099999999999</v>
      </c>
      <c r="J129" s="596">
        <f t="shared" si="90"/>
        <v>659.87199999999996</v>
      </c>
      <c r="K129" s="603">
        <v>1612.354</v>
      </c>
      <c r="L129" s="596">
        <v>-104.76</v>
      </c>
      <c r="M129" s="603">
        <f t="shared" si="91"/>
        <v>1612.354</v>
      </c>
      <c r="N129" s="596">
        <f t="shared" si="92"/>
        <v>-104.76</v>
      </c>
      <c r="O129" s="603">
        <v>2745.6060000000002</v>
      </c>
      <c r="P129" s="596">
        <v>1086.424</v>
      </c>
      <c r="Q129" s="603">
        <f t="shared" si="93"/>
        <v>2745.6060000000002</v>
      </c>
      <c r="R129" s="596">
        <f t="shared" si="94"/>
        <v>1086.424</v>
      </c>
      <c r="S129" s="88"/>
    </row>
    <row r="130" spans="1:19">
      <c r="A130" s="171"/>
      <c r="B130" s="171"/>
      <c r="C130" s="171"/>
      <c r="D130" s="171"/>
      <c r="E130" s="171"/>
      <c r="F130" s="171"/>
      <c r="G130" s="171"/>
      <c r="H130" s="171"/>
      <c r="I130" s="171"/>
      <c r="J130" s="171"/>
      <c r="K130" s="171"/>
      <c r="L130" s="171"/>
      <c r="M130" s="171"/>
      <c r="N130" s="171"/>
      <c r="O130" s="171"/>
      <c r="P130" s="171"/>
      <c r="Q130" s="171"/>
      <c r="R130" s="171"/>
      <c r="S130" s="171"/>
    </row>
    <row r="131" spans="1:19">
      <c r="A131" s="166"/>
      <c r="B131" s="177" t="s">
        <v>431</v>
      </c>
      <c r="C131" s="603">
        <v>630.01099999999997</v>
      </c>
      <c r="D131" s="596">
        <v>531.31200000000001</v>
      </c>
      <c r="E131" s="603">
        <f t="shared" ref="E131:E133" si="95">C131-V131</f>
        <v>630.01099999999997</v>
      </c>
      <c r="F131" s="596">
        <f t="shared" ref="F131:F133" si="96">D131-W131</f>
        <v>531.31200000000001</v>
      </c>
      <c r="G131" s="603">
        <v>503.24099999999999</v>
      </c>
      <c r="H131" s="596">
        <v>1612.354</v>
      </c>
      <c r="I131" s="603">
        <f t="shared" ref="I131:I133" si="97">G131-Z131</f>
        <v>503.24099999999999</v>
      </c>
      <c r="J131" s="596">
        <f t="shared" ref="J131:J133" si="98">H131-AA131</f>
        <v>1612.354</v>
      </c>
      <c r="K131" s="603">
        <v>1612.354</v>
      </c>
      <c r="L131" s="596">
        <v>-104.76</v>
      </c>
      <c r="M131" s="603">
        <f t="shared" ref="M131:M133" si="99">K131-AD131</f>
        <v>1612.354</v>
      </c>
      <c r="N131" s="596">
        <f t="shared" ref="N131:N133" si="100">L131-AE131</f>
        <v>-104.76</v>
      </c>
      <c r="O131" s="603">
        <v>2745.6060000000002</v>
      </c>
      <c r="P131" s="596">
        <v>1086.424</v>
      </c>
      <c r="Q131" s="603">
        <f t="shared" ref="Q131:Q133" si="101">O131-AH131</f>
        <v>2745.6060000000002</v>
      </c>
      <c r="R131" s="596">
        <f t="shared" ref="R131:R133" si="102">P131-AI131</f>
        <v>1086.424</v>
      </c>
      <c r="S131" s="88"/>
    </row>
    <row r="132" spans="1:19">
      <c r="A132" s="166"/>
      <c r="B132" s="178" t="s">
        <v>167</v>
      </c>
      <c r="C132" s="604">
        <v>0</v>
      </c>
      <c r="D132" s="597">
        <v>0</v>
      </c>
      <c r="E132" s="604">
        <f t="shared" si="95"/>
        <v>0</v>
      </c>
      <c r="F132" s="597">
        <f t="shared" si="96"/>
        <v>0</v>
      </c>
      <c r="G132" s="604">
        <v>0</v>
      </c>
      <c r="H132" s="597">
        <v>0</v>
      </c>
      <c r="I132" s="604">
        <f t="shared" si="97"/>
        <v>0</v>
      </c>
      <c r="J132" s="597">
        <f t="shared" si="98"/>
        <v>0</v>
      </c>
      <c r="K132" s="604">
        <v>0</v>
      </c>
      <c r="L132" s="597">
        <v>0</v>
      </c>
      <c r="M132" s="604">
        <f t="shared" si="99"/>
        <v>0</v>
      </c>
      <c r="N132" s="597">
        <f t="shared" si="100"/>
        <v>0</v>
      </c>
      <c r="O132" s="604">
        <v>2465.5529999999999</v>
      </c>
      <c r="P132" s="597">
        <v>782.73800000000006</v>
      </c>
      <c r="Q132" s="604">
        <f t="shared" si="101"/>
        <v>2465.5529999999999</v>
      </c>
      <c r="R132" s="597">
        <f t="shared" si="102"/>
        <v>782.73800000000006</v>
      </c>
      <c r="S132" s="88"/>
    </row>
    <row r="133" spans="1:19">
      <c r="A133" s="166"/>
      <c r="B133" s="178" t="s">
        <v>92</v>
      </c>
      <c r="C133" s="604">
        <v>0</v>
      </c>
      <c r="D133" s="597">
        <v>0</v>
      </c>
      <c r="E133" s="604">
        <f t="shared" si="95"/>
        <v>0</v>
      </c>
      <c r="F133" s="597">
        <f t="shared" si="96"/>
        <v>0</v>
      </c>
      <c r="G133" s="604">
        <v>0</v>
      </c>
      <c r="H133" s="597">
        <v>0</v>
      </c>
      <c r="I133" s="604">
        <f t="shared" si="97"/>
        <v>0</v>
      </c>
      <c r="J133" s="597">
        <f t="shared" si="98"/>
        <v>0</v>
      </c>
      <c r="K133" s="604">
        <v>0</v>
      </c>
      <c r="L133" s="597">
        <v>0</v>
      </c>
      <c r="M133" s="604">
        <f t="shared" si="99"/>
        <v>0</v>
      </c>
      <c r="N133" s="597">
        <f t="shared" si="100"/>
        <v>0</v>
      </c>
      <c r="O133" s="604">
        <v>280.053</v>
      </c>
      <c r="P133" s="597">
        <v>303.68599999999998</v>
      </c>
      <c r="Q133" s="604">
        <f t="shared" si="101"/>
        <v>280.053</v>
      </c>
      <c r="R133" s="597">
        <f t="shared" si="102"/>
        <v>303.68599999999998</v>
      </c>
      <c r="S133" s="88"/>
    </row>
    <row r="134" spans="1:19">
      <c r="A134" s="171"/>
      <c r="B134" s="171"/>
      <c r="C134" s="171"/>
      <c r="D134" s="171"/>
      <c r="E134" s="171"/>
      <c r="F134" s="171"/>
      <c r="G134" s="171"/>
      <c r="H134" s="171"/>
      <c r="I134" s="171"/>
      <c r="J134" s="171"/>
      <c r="K134" s="88"/>
      <c r="L134" s="88"/>
      <c r="M134" s="88"/>
      <c r="N134" s="88"/>
      <c r="O134" s="88"/>
      <c r="P134" s="88"/>
      <c r="Q134" s="88"/>
      <c r="R134" s="88"/>
      <c r="S134" s="88"/>
    </row>
    <row r="135" spans="1:19">
      <c r="A135" s="171"/>
      <c r="B135" s="171"/>
      <c r="C135" s="171"/>
      <c r="D135" s="171"/>
      <c r="E135" s="171"/>
      <c r="F135" s="171"/>
      <c r="G135" s="171"/>
      <c r="H135" s="171"/>
      <c r="I135" s="171"/>
      <c r="J135" s="171"/>
      <c r="K135" s="88"/>
      <c r="L135" s="88"/>
      <c r="M135" s="88"/>
      <c r="N135" s="88"/>
      <c r="O135" s="88"/>
      <c r="P135" s="88"/>
      <c r="Q135" s="88"/>
      <c r="R135" s="88"/>
      <c r="S135" s="88"/>
    </row>
    <row r="136" spans="1:19">
      <c r="A136" s="171"/>
      <c r="B136" s="171"/>
      <c r="C136" s="88"/>
      <c r="D136" s="171"/>
      <c r="E136" s="171"/>
      <c r="F136" s="171"/>
      <c r="G136" s="171"/>
      <c r="H136" s="171"/>
      <c r="I136" s="171"/>
      <c r="J136" s="171"/>
      <c r="K136" s="88"/>
      <c r="L136" s="88"/>
      <c r="M136" s="88"/>
      <c r="N136" s="88"/>
      <c r="O136" s="88"/>
      <c r="P136" s="88"/>
      <c r="Q136" s="88"/>
      <c r="R136" s="88"/>
      <c r="S136" s="88"/>
    </row>
    <row r="137" spans="1:19">
      <c r="A137" s="171"/>
      <c r="B137" s="171"/>
      <c r="C137" s="171"/>
      <c r="D137" s="171"/>
      <c r="E137" s="171"/>
      <c r="F137" s="171"/>
      <c r="G137" s="171"/>
      <c r="H137" s="171"/>
      <c r="I137" s="171"/>
      <c r="J137" s="171"/>
      <c r="K137" s="88"/>
      <c r="L137" s="88"/>
      <c r="M137" s="88"/>
      <c r="N137" s="88"/>
      <c r="O137" s="88"/>
      <c r="P137" s="88"/>
      <c r="Q137" s="88"/>
      <c r="R137" s="88"/>
      <c r="S137" s="88"/>
    </row>
    <row r="138" spans="1:19">
      <c r="A138" s="924" t="s">
        <v>436</v>
      </c>
      <c r="B138" s="925"/>
      <c r="C138" s="922" t="s">
        <v>49</v>
      </c>
      <c r="D138" s="923"/>
      <c r="E138" s="922" t="s">
        <v>54</v>
      </c>
      <c r="F138" s="923"/>
      <c r="G138" s="922" t="s">
        <v>437</v>
      </c>
      <c r="H138" s="923"/>
      <c r="I138" s="922" t="s">
        <v>48</v>
      </c>
      <c r="J138" s="923"/>
      <c r="K138" s="88"/>
      <c r="L138" s="88"/>
      <c r="M138" s="88"/>
      <c r="N138" s="88"/>
      <c r="O138" s="88"/>
      <c r="P138" s="88"/>
      <c r="Q138" s="88"/>
      <c r="R138" s="88"/>
      <c r="S138" s="88"/>
    </row>
    <row r="139" spans="1:19">
      <c r="A139" s="930" t="s">
        <v>432</v>
      </c>
      <c r="B139" s="935"/>
      <c r="C139" s="589" t="s">
        <v>511</v>
      </c>
      <c r="D139" s="270" t="s">
        <v>517</v>
      </c>
      <c r="E139" s="589" t="s">
        <v>511</v>
      </c>
      <c r="F139" s="270" t="s">
        <v>517</v>
      </c>
      <c r="G139" s="589" t="s">
        <v>511</v>
      </c>
      <c r="H139" s="270" t="s">
        <v>517</v>
      </c>
      <c r="I139" s="589" t="s">
        <v>511</v>
      </c>
      <c r="J139" s="270" t="s">
        <v>517</v>
      </c>
      <c r="K139" s="88"/>
      <c r="L139" s="88"/>
      <c r="M139" s="88"/>
      <c r="N139" s="88"/>
      <c r="O139" s="88"/>
      <c r="P139" s="88"/>
      <c r="Q139" s="88"/>
      <c r="R139" s="88"/>
      <c r="S139" s="88"/>
    </row>
    <row r="140" spans="1:19">
      <c r="A140" s="936"/>
      <c r="B140" s="937"/>
      <c r="C140" s="590" t="s">
        <v>226</v>
      </c>
      <c r="D140" s="271" t="s">
        <v>226</v>
      </c>
      <c r="E140" s="590" t="s">
        <v>226</v>
      </c>
      <c r="F140" s="271" t="s">
        <v>226</v>
      </c>
      <c r="G140" s="590" t="s">
        <v>226</v>
      </c>
      <c r="H140" s="271" t="s">
        <v>226</v>
      </c>
      <c r="I140" s="590" t="s">
        <v>226</v>
      </c>
      <c r="J140" s="271" t="s">
        <v>226</v>
      </c>
      <c r="K140" s="88"/>
      <c r="L140" s="88"/>
      <c r="M140" s="88"/>
      <c r="N140" s="88"/>
      <c r="O140" s="88"/>
      <c r="P140" s="88"/>
      <c r="Q140" s="88"/>
      <c r="R140" s="88"/>
      <c r="S140" s="88"/>
    </row>
    <row r="141" spans="1:19">
      <c r="A141" s="171"/>
      <c r="B141" s="171"/>
      <c r="C141" s="171"/>
      <c r="D141" s="171"/>
      <c r="E141" s="171"/>
      <c r="F141" s="171"/>
      <c r="G141" s="171"/>
      <c r="H141" s="171"/>
      <c r="I141" s="171"/>
      <c r="J141" s="171"/>
      <c r="K141" s="88"/>
      <c r="L141" s="88"/>
      <c r="M141" s="88"/>
      <c r="N141" s="88"/>
      <c r="O141" s="88"/>
      <c r="P141" s="88"/>
      <c r="Q141" s="88"/>
      <c r="R141" s="88"/>
      <c r="S141" s="88"/>
    </row>
    <row r="142" spans="1:19">
      <c r="A142" s="160"/>
      <c r="B142" s="173" t="s">
        <v>433</v>
      </c>
      <c r="C142" s="594">
        <v>439753</v>
      </c>
      <c r="D142" s="276">
        <v>378693</v>
      </c>
      <c r="E142" s="594">
        <v>1468017</v>
      </c>
      <c r="F142" s="276">
        <v>1340986</v>
      </c>
      <c r="G142" s="594">
        <v>-238431</v>
      </c>
      <c r="H142" s="276">
        <v>-60170</v>
      </c>
      <c r="I142" s="594">
        <v>1669339</v>
      </c>
      <c r="J142" s="276">
        <v>1659509</v>
      </c>
      <c r="K142" s="88"/>
      <c r="L142" s="88"/>
      <c r="M142" s="88"/>
      <c r="N142" s="88"/>
      <c r="O142" s="88"/>
      <c r="P142" s="88"/>
      <c r="Q142" s="88"/>
      <c r="R142" s="88"/>
      <c r="S142" s="88"/>
    </row>
    <row r="143" spans="1:19">
      <c r="A143" s="160"/>
      <c r="B143" s="173" t="s">
        <v>434</v>
      </c>
      <c r="C143" s="594">
        <v>-1884452</v>
      </c>
      <c r="D143" s="276">
        <v>168621</v>
      </c>
      <c r="E143" s="594">
        <v>-1106126</v>
      </c>
      <c r="F143" s="276">
        <v>-1079473</v>
      </c>
      <c r="G143" s="594">
        <v>5481417</v>
      </c>
      <c r="H143" s="276">
        <v>136006</v>
      </c>
      <c r="I143" s="594">
        <v>2490839</v>
      </c>
      <c r="J143" s="276">
        <v>-774846</v>
      </c>
      <c r="K143" s="88"/>
      <c r="L143" s="88"/>
      <c r="M143" s="88"/>
      <c r="N143" s="88"/>
      <c r="O143" s="88"/>
      <c r="P143" s="88"/>
      <c r="Q143" s="88"/>
      <c r="R143" s="88"/>
      <c r="S143" s="88"/>
    </row>
    <row r="144" spans="1:19">
      <c r="A144" s="160"/>
      <c r="B144" s="173" t="s">
        <v>435</v>
      </c>
      <c r="C144" s="594">
        <v>973541</v>
      </c>
      <c r="D144" s="276">
        <v>-576771</v>
      </c>
      <c r="E144" s="594">
        <v>-322964</v>
      </c>
      <c r="F144" s="276">
        <v>-320151</v>
      </c>
      <c r="G144" s="594">
        <v>-3271298</v>
      </c>
      <c r="H144" s="276">
        <v>-61700</v>
      </c>
      <c r="I144" s="594">
        <v>-2620721</v>
      </c>
      <c r="J144" s="276">
        <v>-958622</v>
      </c>
      <c r="K144" s="88"/>
      <c r="L144" s="88"/>
      <c r="M144" s="88"/>
      <c r="N144" s="88"/>
      <c r="O144" s="88"/>
      <c r="P144" s="88"/>
      <c r="Q144" s="88"/>
      <c r="R144" s="88"/>
      <c r="S144" s="88"/>
    </row>
    <row r="145" spans="1:19">
      <c r="A145" s="171"/>
      <c r="B145" s="171"/>
      <c r="C145" s="171"/>
      <c r="D145" s="171"/>
      <c r="E145" s="171"/>
      <c r="F145" s="171"/>
      <c r="G145" s="171"/>
      <c r="H145" s="171"/>
      <c r="I145" s="171"/>
      <c r="J145" s="171"/>
      <c r="K145" s="88"/>
      <c r="L145" s="88"/>
      <c r="M145" s="88"/>
      <c r="N145" s="88"/>
      <c r="O145" s="88"/>
      <c r="P145" s="88"/>
      <c r="Q145" s="88"/>
      <c r="R145" s="88"/>
      <c r="S145" s="88"/>
    </row>
  </sheetData>
  <mergeCells count="32">
    <mergeCell ref="O77:P77"/>
    <mergeCell ref="Q77:R77"/>
    <mergeCell ref="O76:R76"/>
    <mergeCell ref="G77:H77"/>
    <mergeCell ref="I77:J77"/>
    <mergeCell ref="K77:L77"/>
    <mergeCell ref="M77:N77"/>
    <mergeCell ref="K76:N76"/>
    <mergeCell ref="A139:B140"/>
    <mergeCell ref="A76:B76"/>
    <mergeCell ref="A78:B79"/>
    <mergeCell ref="C138:D138"/>
    <mergeCell ref="E138:F138"/>
    <mergeCell ref="C76:F76"/>
    <mergeCell ref="C77:D77"/>
    <mergeCell ref="E77:F77"/>
    <mergeCell ref="I3:J3"/>
    <mergeCell ref="A138:B138"/>
    <mergeCell ref="C35:D35"/>
    <mergeCell ref="E35:F35"/>
    <mergeCell ref="A35:B35"/>
    <mergeCell ref="A36:B37"/>
    <mergeCell ref="A3:B3"/>
    <mergeCell ref="A4:B5"/>
    <mergeCell ref="C3:D3"/>
    <mergeCell ref="E3:F3"/>
    <mergeCell ref="G3:H3"/>
    <mergeCell ref="G138:H138"/>
    <mergeCell ref="I138:J138"/>
    <mergeCell ref="G35:H35"/>
    <mergeCell ref="I35:J35"/>
    <mergeCell ref="G76:J7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I146"/>
  <sheetViews>
    <sheetView workbookViewId="0"/>
  </sheetViews>
  <sheetFormatPr baseColWidth="10" defaultColWidth="11.42578125" defaultRowHeight="12.75"/>
  <cols>
    <col min="1" max="1" width="2.85546875" style="171" customWidth="1"/>
    <col min="2" max="2" width="69.7109375" style="171" customWidth="1"/>
    <col min="3" max="3" width="20.28515625" style="171" customWidth="1"/>
    <col min="4" max="4" width="21.28515625" style="171" customWidth="1"/>
    <col min="5" max="5" width="20.28515625" style="171" customWidth="1"/>
    <col min="6" max="6" width="19" style="171" customWidth="1"/>
    <col min="7" max="7" width="21.5703125" style="171" customWidth="1"/>
    <col min="8" max="8" width="20" style="171" customWidth="1"/>
    <col min="9" max="9" width="20.140625" style="171" customWidth="1"/>
    <col min="10" max="12" width="20.85546875" style="171" customWidth="1"/>
    <col min="13" max="13" width="21.140625" style="171" customWidth="1"/>
    <col min="14" max="14" width="21" style="171" customWidth="1"/>
    <col min="15" max="15" width="19.28515625" style="171" customWidth="1"/>
    <col min="16" max="16" width="21.42578125" style="171" customWidth="1"/>
    <col min="17" max="17" width="19.42578125" style="88" customWidth="1"/>
    <col min="18" max="18" width="19" style="88" customWidth="1"/>
    <col min="19" max="20" width="14.28515625" style="88" customWidth="1"/>
    <col min="21" max="21" width="13.5703125" style="88" customWidth="1"/>
    <col min="22" max="22" width="12.28515625" style="88" customWidth="1"/>
    <col min="23" max="23" width="15.42578125" style="88" customWidth="1"/>
    <col min="24" max="24" width="17.140625" style="88" customWidth="1"/>
    <col min="25" max="25" width="17.85546875" style="88" customWidth="1"/>
    <col min="26" max="26" width="16.7109375" style="88" customWidth="1"/>
    <col min="27" max="27" width="17.85546875" style="88" customWidth="1"/>
    <col min="28" max="28" width="18.42578125" style="88" customWidth="1"/>
    <col min="29" max="29" width="16.140625" style="88" customWidth="1"/>
    <col min="30" max="30" width="16.28515625" style="88" customWidth="1"/>
    <col min="31" max="31" width="16.5703125" style="88" customWidth="1"/>
    <col min="32" max="32" width="15.140625" style="88" customWidth="1"/>
    <col min="33" max="33" width="14.140625" style="88" customWidth="1"/>
    <col min="34" max="34" width="15.5703125" style="88" customWidth="1"/>
    <col min="35" max="35" width="11.42578125" style="88"/>
    <col min="37" max="37" width="44.7109375" customWidth="1"/>
  </cols>
  <sheetData>
    <row r="1" spans="1:35">
      <c r="A1" s="88"/>
      <c r="B1" s="89"/>
    </row>
    <row r="2" spans="1:35">
      <c r="A2" s="951" t="s">
        <v>436</v>
      </c>
      <c r="B2" s="952"/>
      <c r="C2" s="922" t="s">
        <v>438</v>
      </c>
      <c r="D2" s="934"/>
      <c r="E2" s="934"/>
      <c r="F2" s="934"/>
      <c r="G2" s="934"/>
      <c r="H2" s="934"/>
      <c r="I2" s="934"/>
      <c r="J2" s="934"/>
      <c r="K2" s="934"/>
      <c r="L2" s="934"/>
      <c r="M2" s="934"/>
      <c r="N2" s="934"/>
      <c r="O2" s="934"/>
      <c r="P2" s="934"/>
      <c r="Q2" s="934"/>
      <c r="R2" s="923"/>
    </row>
    <row r="3" spans="1:35">
      <c r="A3" s="924" t="s">
        <v>0</v>
      </c>
      <c r="B3" s="925"/>
      <c r="C3" s="922" t="s">
        <v>227</v>
      </c>
      <c r="D3" s="923"/>
      <c r="E3" s="922" t="s">
        <v>5</v>
      </c>
      <c r="F3" s="923"/>
      <c r="G3" s="922" t="s">
        <v>6</v>
      </c>
      <c r="H3" s="923"/>
      <c r="I3" s="922" t="s">
        <v>7</v>
      </c>
      <c r="J3" s="923"/>
      <c r="K3" s="922" t="s">
        <v>14</v>
      </c>
      <c r="L3" s="923"/>
      <c r="M3" s="922" t="s">
        <v>45</v>
      </c>
      <c r="N3" s="923"/>
      <c r="O3" s="922" t="s">
        <v>343</v>
      </c>
      <c r="P3" s="923"/>
      <c r="Q3" s="922" t="s">
        <v>48</v>
      </c>
      <c r="R3" s="923"/>
    </row>
    <row r="4" spans="1:35">
      <c r="A4" s="926" t="s">
        <v>344</v>
      </c>
      <c r="B4" s="945"/>
      <c r="C4" s="589" t="s">
        <v>511</v>
      </c>
      <c r="D4" s="591" t="s">
        <v>513</v>
      </c>
      <c r="E4" s="589" t="s">
        <v>511</v>
      </c>
      <c r="F4" s="591" t="s">
        <v>513</v>
      </c>
      <c r="G4" s="589" t="s">
        <v>511</v>
      </c>
      <c r="H4" s="591" t="s">
        <v>513</v>
      </c>
      <c r="I4" s="589" t="s">
        <v>511</v>
      </c>
      <c r="J4" s="591" t="s">
        <v>513</v>
      </c>
      <c r="K4" s="589" t="s">
        <v>511</v>
      </c>
      <c r="L4" s="591" t="s">
        <v>513</v>
      </c>
      <c r="M4" s="589" t="s">
        <v>511</v>
      </c>
      <c r="N4" s="591" t="s">
        <v>513</v>
      </c>
      <c r="O4" s="589" t="s">
        <v>511</v>
      </c>
      <c r="P4" s="591" t="s">
        <v>513</v>
      </c>
      <c r="Q4" s="589" t="s">
        <v>511</v>
      </c>
      <c r="R4" s="591" t="s">
        <v>513</v>
      </c>
    </row>
    <row r="5" spans="1:35">
      <c r="A5" s="946"/>
      <c r="B5" s="947"/>
      <c r="C5" s="590" t="s">
        <v>226</v>
      </c>
      <c r="D5" s="271" t="s">
        <v>226</v>
      </c>
      <c r="E5" s="590" t="s">
        <v>226</v>
      </c>
      <c r="F5" s="271" t="s">
        <v>226</v>
      </c>
      <c r="G5" s="590" t="s">
        <v>226</v>
      </c>
      <c r="H5" s="271" t="s">
        <v>226</v>
      </c>
      <c r="I5" s="590" t="s">
        <v>226</v>
      </c>
      <c r="J5" s="271" t="s">
        <v>226</v>
      </c>
      <c r="K5" s="590" t="s">
        <v>226</v>
      </c>
      <c r="L5" s="271" t="s">
        <v>226</v>
      </c>
      <c r="M5" s="590" t="s">
        <v>226</v>
      </c>
      <c r="N5" s="271" t="s">
        <v>226</v>
      </c>
      <c r="O5" s="590" t="s">
        <v>226</v>
      </c>
      <c r="P5" s="271" t="s">
        <v>226</v>
      </c>
      <c r="Q5" s="590" t="s">
        <v>226</v>
      </c>
      <c r="R5" s="271" t="s">
        <v>226</v>
      </c>
    </row>
    <row r="6" spans="1:35">
      <c r="A6" s="160" t="s">
        <v>345</v>
      </c>
      <c r="B6" s="161"/>
      <c r="C6" s="587">
        <v>0</v>
      </c>
      <c r="D6" s="272">
        <v>0</v>
      </c>
      <c r="E6" s="587">
        <v>74.069999999999993</v>
      </c>
      <c r="F6" s="272">
        <v>59.991999999999997</v>
      </c>
      <c r="G6" s="587">
        <v>819.68899999999996</v>
      </c>
      <c r="H6" s="272">
        <v>811.529</v>
      </c>
      <c r="I6" s="587">
        <v>311.608</v>
      </c>
      <c r="J6" s="272">
        <v>463.87900000000002</v>
      </c>
      <c r="K6" s="587">
        <v>198.52600000000001</v>
      </c>
      <c r="L6" s="272">
        <v>2165.7669999999998</v>
      </c>
      <c r="M6" s="587">
        <v>165.971</v>
      </c>
      <c r="N6" s="272">
        <v>150.01</v>
      </c>
      <c r="O6" s="587">
        <v>-7.431</v>
      </c>
      <c r="P6" s="272">
        <v>-2.5999999999999999E-2</v>
      </c>
      <c r="Q6" s="587">
        <v>1562.433</v>
      </c>
      <c r="R6" s="272">
        <v>3651.1509999999998</v>
      </c>
      <c r="S6" s="146"/>
      <c r="T6" s="146"/>
      <c r="U6" s="146"/>
      <c r="V6" s="146"/>
      <c r="W6" s="146"/>
      <c r="X6" s="146"/>
      <c r="Y6" s="146"/>
      <c r="Z6" s="146"/>
      <c r="AA6" s="146"/>
      <c r="AB6" s="146"/>
      <c r="AC6" s="146"/>
      <c r="AD6" s="146"/>
      <c r="AE6" s="146"/>
      <c r="AF6" s="146"/>
      <c r="AG6" s="146"/>
      <c r="AH6" s="146"/>
      <c r="AI6" s="146"/>
    </row>
    <row r="7" spans="1:35">
      <c r="A7" s="162"/>
      <c r="B7" s="163" t="s">
        <v>346</v>
      </c>
      <c r="C7" s="588">
        <v>0</v>
      </c>
      <c r="D7" s="273">
        <v>0</v>
      </c>
      <c r="E7" s="588">
        <v>11.586</v>
      </c>
      <c r="F7" s="273">
        <v>2.5539999999999998</v>
      </c>
      <c r="G7" s="588">
        <v>252.21700000000001</v>
      </c>
      <c r="H7" s="273">
        <v>279.512</v>
      </c>
      <c r="I7" s="588">
        <v>66.790000000000006</v>
      </c>
      <c r="J7" s="273">
        <v>184.16900000000001</v>
      </c>
      <c r="K7" s="588">
        <v>0</v>
      </c>
      <c r="L7" s="273">
        <v>0</v>
      </c>
      <c r="M7" s="588">
        <v>68.013999999999996</v>
      </c>
      <c r="N7" s="273">
        <v>48.69</v>
      </c>
      <c r="O7" s="588">
        <v>0</v>
      </c>
      <c r="P7" s="273">
        <v>0</v>
      </c>
      <c r="Q7" s="588">
        <v>398.60700000000003</v>
      </c>
      <c r="R7" s="273">
        <v>514.92499999999995</v>
      </c>
    </row>
    <row r="8" spans="1:35">
      <c r="A8" s="162"/>
      <c r="B8" s="163" t="s">
        <v>347</v>
      </c>
      <c r="C8" s="588">
        <v>0</v>
      </c>
      <c r="D8" s="273">
        <v>0</v>
      </c>
      <c r="E8" s="588">
        <v>16.36</v>
      </c>
      <c r="F8" s="273">
        <v>5.476</v>
      </c>
      <c r="G8" s="588">
        <v>121.185</v>
      </c>
      <c r="H8" s="273">
        <v>62.930999999999997</v>
      </c>
      <c r="I8" s="588">
        <v>9.8930000000000007</v>
      </c>
      <c r="J8" s="273">
        <v>2.472</v>
      </c>
      <c r="K8" s="588">
        <v>0</v>
      </c>
      <c r="L8" s="273">
        <v>0</v>
      </c>
      <c r="M8" s="588">
        <v>-0.23599999999999999</v>
      </c>
      <c r="N8" s="273">
        <v>0</v>
      </c>
      <c r="O8" s="588">
        <v>0</v>
      </c>
      <c r="P8" s="273">
        <v>121.185</v>
      </c>
      <c r="Q8" s="588">
        <v>147.202</v>
      </c>
      <c r="R8" s="273">
        <v>70.879000000000005</v>
      </c>
    </row>
    <row r="9" spans="1:35">
      <c r="A9" s="162"/>
      <c r="B9" s="163" t="s">
        <v>348</v>
      </c>
      <c r="C9" s="588">
        <v>0</v>
      </c>
      <c r="D9" s="273">
        <v>0</v>
      </c>
      <c r="E9" s="588">
        <v>2.5920000000000001</v>
      </c>
      <c r="F9" s="273">
        <v>0.16400000000000001</v>
      </c>
      <c r="G9" s="588">
        <v>16.946000000000002</v>
      </c>
      <c r="H9" s="273">
        <v>11.808999999999999</v>
      </c>
      <c r="I9" s="588">
        <v>10.016</v>
      </c>
      <c r="J9" s="273">
        <v>11.943</v>
      </c>
      <c r="K9" s="588">
        <v>0</v>
      </c>
      <c r="L9" s="273">
        <v>0</v>
      </c>
      <c r="M9" s="588">
        <v>4.875</v>
      </c>
      <c r="N9" s="273">
        <v>6.71</v>
      </c>
      <c r="O9" s="588">
        <v>0</v>
      </c>
      <c r="P9" s="273">
        <v>16.946000000000002</v>
      </c>
      <c r="Q9" s="588">
        <v>34.429000000000002</v>
      </c>
      <c r="R9" s="273">
        <v>30.626000000000001</v>
      </c>
    </row>
    <row r="10" spans="1:35">
      <c r="A10" s="162"/>
      <c r="B10" s="163" t="s">
        <v>349</v>
      </c>
      <c r="C10" s="588">
        <v>0</v>
      </c>
      <c r="D10" s="273">
        <v>0</v>
      </c>
      <c r="E10" s="588">
        <v>36.523000000000003</v>
      </c>
      <c r="F10" s="273">
        <v>36.954999999999998</v>
      </c>
      <c r="G10" s="588">
        <v>194.19200000000001</v>
      </c>
      <c r="H10" s="273">
        <v>153.42099999999999</v>
      </c>
      <c r="I10" s="588">
        <v>82.783000000000001</v>
      </c>
      <c r="J10" s="273">
        <v>110.176</v>
      </c>
      <c r="K10" s="588">
        <v>0</v>
      </c>
      <c r="L10" s="273">
        <v>0</v>
      </c>
      <c r="M10" s="588">
        <v>64.808000000000007</v>
      </c>
      <c r="N10" s="273">
        <v>58.609000000000002</v>
      </c>
      <c r="O10" s="588">
        <v>0</v>
      </c>
      <c r="P10" s="273">
        <v>194.19200000000001</v>
      </c>
      <c r="Q10" s="588">
        <v>378.30599999999998</v>
      </c>
      <c r="R10" s="273">
        <v>359.161</v>
      </c>
    </row>
    <row r="11" spans="1:35">
      <c r="A11" s="162"/>
      <c r="B11" s="163" t="s">
        <v>350</v>
      </c>
      <c r="C11" s="588">
        <v>0</v>
      </c>
      <c r="D11" s="273">
        <v>0</v>
      </c>
      <c r="E11" s="588">
        <v>0.21099999999999999</v>
      </c>
      <c r="F11" s="273">
        <v>0.56200000000000006</v>
      </c>
      <c r="G11" s="588">
        <v>178.60400000000001</v>
      </c>
      <c r="H11" s="273">
        <v>203.506</v>
      </c>
      <c r="I11" s="588">
        <v>8.8480000000000008</v>
      </c>
      <c r="J11" s="273">
        <v>1.2929999999999999</v>
      </c>
      <c r="K11" s="588">
        <v>0</v>
      </c>
      <c r="L11" s="273">
        <v>0</v>
      </c>
      <c r="M11" s="588">
        <v>2.1680000000000001</v>
      </c>
      <c r="N11" s="273">
        <v>1.8029999999999999</v>
      </c>
      <c r="O11" s="588">
        <v>-7.431</v>
      </c>
      <c r="P11" s="273">
        <v>178.60400000000001</v>
      </c>
      <c r="Q11" s="588">
        <v>182.4</v>
      </c>
      <c r="R11" s="273">
        <v>207.13800000000001</v>
      </c>
    </row>
    <row r="12" spans="1:35">
      <c r="A12" s="162"/>
      <c r="B12" s="163" t="s">
        <v>351</v>
      </c>
      <c r="C12" s="588">
        <v>0</v>
      </c>
      <c r="D12" s="273">
        <v>0</v>
      </c>
      <c r="E12" s="588">
        <v>0</v>
      </c>
      <c r="F12" s="273">
        <v>4.0990000000000002</v>
      </c>
      <c r="G12" s="588">
        <v>44.575000000000003</v>
      </c>
      <c r="H12" s="273">
        <v>36.279000000000003</v>
      </c>
      <c r="I12" s="588">
        <v>31.452999999999999</v>
      </c>
      <c r="J12" s="273">
        <v>46.018999999999998</v>
      </c>
      <c r="K12" s="588">
        <v>0</v>
      </c>
      <c r="L12" s="273">
        <v>0</v>
      </c>
      <c r="M12" s="588">
        <v>9.4529999999999994</v>
      </c>
      <c r="N12" s="273">
        <v>8.3580000000000005</v>
      </c>
      <c r="O12" s="588">
        <v>0</v>
      </c>
      <c r="P12" s="273">
        <v>44.575000000000003</v>
      </c>
      <c r="Q12" s="588">
        <v>85.480999999999995</v>
      </c>
      <c r="R12" s="273">
        <v>94.754999999999995</v>
      </c>
    </row>
    <row r="13" spans="1:35">
      <c r="A13" s="162"/>
      <c r="B13" s="163" t="s">
        <v>352</v>
      </c>
      <c r="C13" s="588">
        <v>0</v>
      </c>
      <c r="D13" s="273">
        <v>0</v>
      </c>
      <c r="E13" s="588">
        <v>6.798</v>
      </c>
      <c r="F13" s="273">
        <v>1.1160000000000001</v>
      </c>
      <c r="G13" s="588">
        <v>11.97</v>
      </c>
      <c r="H13" s="273">
        <v>4.7030000000000003</v>
      </c>
      <c r="I13" s="588">
        <v>0.186</v>
      </c>
      <c r="J13" s="273">
        <v>-1.704</v>
      </c>
      <c r="K13" s="588">
        <v>0</v>
      </c>
      <c r="L13" s="273">
        <v>0</v>
      </c>
      <c r="M13" s="588">
        <v>16.888999999999999</v>
      </c>
      <c r="N13" s="273">
        <v>25.84</v>
      </c>
      <c r="O13" s="588">
        <v>0</v>
      </c>
      <c r="P13" s="273">
        <v>11.97</v>
      </c>
      <c r="Q13" s="588">
        <v>35.843000000000004</v>
      </c>
      <c r="R13" s="273">
        <v>29.954999999999998</v>
      </c>
    </row>
    <row r="14" spans="1:35">
      <c r="Q14" s="171"/>
      <c r="R14" s="171"/>
      <c r="S14" s="171"/>
      <c r="T14" s="171"/>
      <c r="U14" s="171"/>
      <c r="V14" s="171"/>
      <c r="W14" s="171"/>
      <c r="X14" s="171"/>
    </row>
    <row r="15" spans="1:35" ht="25.5">
      <c r="A15" s="162"/>
      <c r="B15" s="167" t="s">
        <v>353</v>
      </c>
      <c r="C15" s="588">
        <v>0</v>
      </c>
      <c r="D15" s="274">
        <v>0</v>
      </c>
      <c r="E15" s="588">
        <v>0</v>
      </c>
      <c r="F15" s="274">
        <v>9.0660000000000007</v>
      </c>
      <c r="G15" s="588">
        <v>0</v>
      </c>
      <c r="H15" s="274">
        <v>59.368000000000002</v>
      </c>
      <c r="I15" s="588">
        <v>101.639</v>
      </c>
      <c r="J15" s="274">
        <v>109.511</v>
      </c>
      <c r="K15" s="588">
        <v>198.52600000000001</v>
      </c>
      <c r="L15" s="274">
        <v>2165.7669999999998</v>
      </c>
      <c r="M15" s="588">
        <v>0</v>
      </c>
      <c r="N15" s="274">
        <v>0</v>
      </c>
      <c r="O15" s="588">
        <v>0</v>
      </c>
      <c r="P15" s="274">
        <v>0</v>
      </c>
      <c r="Q15" s="588">
        <v>300.16500000000002</v>
      </c>
      <c r="R15" s="274">
        <v>2343.712</v>
      </c>
    </row>
    <row r="16" spans="1:35">
      <c r="Q16" s="171"/>
      <c r="R16" s="171"/>
      <c r="S16" s="171"/>
      <c r="T16" s="171"/>
      <c r="U16" s="171"/>
      <c r="V16" s="171"/>
      <c r="W16" s="171"/>
      <c r="X16" s="171"/>
    </row>
    <row r="17" spans="1:35">
      <c r="A17" s="160" t="s">
        <v>354</v>
      </c>
      <c r="B17" s="161"/>
      <c r="C17" s="587">
        <v>0</v>
      </c>
      <c r="D17" s="275">
        <v>0</v>
      </c>
      <c r="E17" s="587">
        <v>86.165000000000006</v>
      </c>
      <c r="F17" s="275">
        <v>103.081</v>
      </c>
      <c r="G17" s="587">
        <v>5966.723</v>
      </c>
      <c r="H17" s="275">
        <v>6344.567</v>
      </c>
      <c r="I17" s="587">
        <v>3300.4009999999998</v>
      </c>
      <c r="J17" s="275">
        <v>3500.1660000000002</v>
      </c>
      <c r="K17" s="587">
        <v>0</v>
      </c>
      <c r="L17" s="275">
        <v>0</v>
      </c>
      <c r="M17" s="587">
        <v>1462.992</v>
      </c>
      <c r="N17" s="275">
        <v>1498.307</v>
      </c>
      <c r="O17" s="587">
        <v>0</v>
      </c>
      <c r="P17" s="275">
        <v>0</v>
      </c>
      <c r="Q17" s="587">
        <v>10816.281000000001</v>
      </c>
      <c r="R17" s="275">
        <v>11446.120999999999</v>
      </c>
      <c r="S17" s="146"/>
      <c r="T17" s="146"/>
      <c r="U17" s="146"/>
      <c r="V17" s="146"/>
      <c r="W17" s="146"/>
      <c r="X17" s="146"/>
      <c r="Y17" s="146"/>
      <c r="Z17" s="146"/>
      <c r="AA17" s="146"/>
      <c r="AB17" s="146"/>
      <c r="AC17" s="146"/>
      <c r="AD17" s="146"/>
      <c r="AE17" s="146"/>
      <c r="AF17" s="146"/>
      <c r="AG17" s="146"/>
      <c r="AH17" s="146"/>
      <c r="AI17" s="146"/>
    </row>
    <row r="18" spans="1:35">
      <c r="A18" s="162"/>
      <c r="B18" s="163" t="s">
        <v>355</v>
      </c>
      <c r="C18" s="588">
        <v>0</v>
      </c>
      <c r="D18" s="274">
        <v>0</v>
      </c>
      <c r="E18" s="588">
        <v>10.513</v>
      </c>
      <c r="F18" s="274">
        <v>5.44</v>
      </c>
      <c r="G18" s="588">
        <v>351.10599999999999</v>
      </c>
      <c r="H18" s="274">
        <v>381.375</v>
      </c>
      <c r="I18" s="588">
        <v>3.5999999999999997E-2</v>
      </c>
      <c r="J18" s="274">
        <v>0.05</v>
      </c>
      <c r="K18" s="588">
        <v>0</v>
      </c>
      <c r="L18" s="274">
        <v>0</v>
      </c>
      <c r="M18" s="588">
        <v>86.923000000000002</v>
      </c>
      <c r="N18" s="274">
        <v>87.635999999999996</v>
      </c>
      <c r="O18" s="588">
        <v>0</v>
      </c>
      <c r="P18" s="274">
        <v>0</v>
      </c>
      <c r="Q18" s="588">
        <v>448.57799999999997</v>
      </c>
      <c r="R18" s="274">
        <v>474.50099999999998</v>
      </c>
    </row>
    <row r="19" spans="1:35">
      <c r="A19" s="162"/>
      <c r="B19" s="163" t="s">
        <v>356</v>
      </c>
      <c r="C19" s="588">
        <v>0</v>
      </c>
      <c r="D19" s="274">
        <v>0</v>
      </c>
      <c r="E19" s="588">
        <v>0.10199999999999999</v>
      </c>
      <c r="F19" s="274">
        <v>0</v>
      </c>
      <c r="G19" s="588">
        <v>57.753</v>
      </c>
      <c r="H19" s="274">
        <v>69.926000000000002</v>
      </c>
      <c r="I19" s="588">
        <v>10.965999999999999</v>
      </c>
      <c r="J19" s="274">
        <v>12.401999999999999</v>
      </c>
      <c r="K19" s="588">
        <v>0</v>
      </c>
      <c r="L19" s="274">
        <v>0</v>
      </c>
      <c r="M19" s="588">
        <v>20.065999999999999</v>
      </c>
      <c r="N19" s="274">
        <v>18.283999999999999</v>
      </c>
      <c r="O19" s="588">
        <v>0</v>
      </c>
      <c r="P19" s="274">
        <v>0</v>
      </c>
      <c r="Q19" s="588">
        <v>88.887</v>
      </c>
      <c r="R19" s="274">
        <v>100.61199999999999</v>
      </c>
    </row>
    <row r="20" spans="1:35">
      <c r="A20" s="162"/>
      <c r="B20" s="163" t="s">
        <v>357</v>
      </c>
      <c r="C20" s="588">
        <v>0</v>
      </c>
      <c r="D20" s="274">
        <v>0</v>
      </c>
      <c r="E20" s="588">
        <v>73.956000000000003</v>
      </c>
      <c r="F20" s="274">
        <v>94.873999999999995</v>
      </c>
      <c r="G20" s="588">
        <v>5.9390000000000001</v>
      </c>
      <c r="H20" s="274">
        <v>5.9779999999999998</v>
      </c>
      <c r="I20" s="588">
        <v>5.9980000000000002</v>
      </c>
      <c r="J20" s="274">
        <v>5.923</v>
      </c>
      <c r="K20" s="588">
        <v>0</v>
      </c>
      <c r="L20" s="274">
        <v>0</v>
      </c>
      <c r="M20" s="588">
        <v>0.53</v>
      </c>
      <c r="N20" s="274">
        <v>0.51</v>
      </c>
      <c r="O20" s="588">
        <v>0</v>
      </c>
      <c r="P20" s="274">
        <v>0</v>
      </c>
      <c r="Q20" s="588">
        <v>86.423000000000002</v>
      </c>
      <c r="R20" s="274">
        <v>107.285</v>
      </c>
    </row>
    <row r="21" spans="1:35">
      <c r="A21" s="162"/>
      <c r="B21" s="163" t="s">
        <v>358</v>
      </c>
      <c r="C21" s="588">
        <v>0</v>
      </c>
      <c r="D21" s="274">
        <v>0</v>
      </c>
      <c r="E21" s="588">
        <v>0</v>
      </c>
      <c r="F21" s="274">
        <v>0</v>
      </c>
      <c r="G21" s="588">
        <v>14.815</v>
      </c>
      <c r="H21" s="274">
        <v>0</v>
      </c>
      <c r="I21" s="588">
        <v>0</v>
      </c>
      <c r="J21" s="274">
        <v>0</v>
      </c>
      <c r="K21" s="588">
        <v>0</v>
      </c>
      <c r="L21" s="274">
        <v>0</v>
      </c>
      <c r="M21" s="588">
        <v>0</v>
      </c>
      <c r="N21" s="274">
        <v>0</v>
      </c>
      <c r="O21" s="588">
        <v>0</v>
      </c>
      <c r="P21" s="274">
        <v>0</v>
      </c>
      <c r="Q21" s="588">
        <v>14.815</v>
      </c>
      <c r="R21" s="274">
        <v>0</v>
      </c>
    </row>
    <row r="22" spans="1:35">
      <c r="A22" s="162"/>
      <c r="B22" s="163" t="s">
        <v>359</v>
      </c>
      <c r="C22" s="588">
        <v>0</v>
      </c>
      <c r="D22" s="274">
        <v>0</v>
      </c>
      <c r="E22" s="588">
        <v>0.60599999999999998</v>
      </c>
      <c r="F22" s="274">
        <v>0.40400000000000003</v>
      </c>
      <c r="G22" s="588">
        <v>54.905999999999999</v>
      </c>
      <c r="H22" s="274">
        <v>2.1869999999999998</v>
      </c>
      <c r="I22" s="588">
        <v>600.02099999999996</v>
      </c>
      <c r="J22" s="274">
        <v>646.49199999999996</v>
      </c>
      <c r="K22" s="588">
        <v>0</v>
      </c>
      <c r="L22" s="274">
        <v>0</v>
      </c>
      <c r="M22" s="588">
        <v>356.22399999999999</v>
      </c>
      <c r="N22" s="274">
        <v>356.22399999999999</v>
      </c>
      <c r="O22" s="588">
        <v>0</v>
      </c>
      <c r="P22" s="274">
        <v>0</v>
      </c>
      <c r="Q22" s="588">
        <v>1011.7569999999999</v>
      </c>
      <c r="R22" s="274">
        <v>1005.307</v>
      </c>
    </row>
    <row r="23" spans="1:35">
      <c r="A23" s="162"/>
      <c r="B23" s="163" t="s">
        <v>360</v>
      </c>
      <c r="C23" s="588">
        <v>0</v>
      </c>
      <c r="D23" s="274">
        <v>0</v>
      </c>
      <c r="E23" s="588">
        <v>1.4E-2</v>
      </c>
      <c r="F23" s="274">
        <v>0.48799999999999999</v>
      </c>
      <c r="G23" s="588">
        <v>188.08</v>
      </c>
      <c r="H23" s="274">
        <v>219.589</v>
      </c>
      <c r="I23" s="588">
        <v>62.313000000000002</v>
      </c>
      <c r="J23" s="274">
        <v>83.11</v>
      </c>
      <c r="K23" s="588">
        <v>0</v>
      </c>
      <c r="L23" s="274">
        <v>0</v>
      </c>
      <c r="M23" s="588">
        <v>172.952</v>
      </c>
      <c r="N23" s="274">
        <v>186.01400000000001</v>
      </c>
      <c r="O23" s="588">
        <v>0</v>
      </c>
      <c r="P23" s="274">
        <v>0</v>
      </c>
      <c r="Q23" s="588">
        <v>423.35899999999998</v>
      </c>
      <c r="R23" s="274">
        <v>489.20100000000002</v>
      </c>
    </row>
    <row r="24" spans="1:35">
      <c r="A24" s="162"/>
      <c r="B24" s="163" t="s">
        <v>361</v>
      </c>
      <c r="C24" s="588">
        <v>0</v>
      </c>
      <c r="D24" s="274">
        <v>0</v>
      </c>
      <c r="E24" s="588">
        <v>0</v>
      </c>
      <c r="F24" s="274">
        <v>0</v>
      </c>
      <c r="G24" s="588">
        <v>0</v>
      </c>
      <c r="H24" s="274">
        <v>0</v>
      </c>
      <c r="I24" s="588">
        <v>0</v>
      </c>
      <c r="J24" s="274">
        <v>0</v>
      </c>
      <c r="K24" s="588">
        <v>0</v>
      </c>
      <c r="L24" s="274">
        <v>0</v>
      </c>
      <c r="M24" s="588">
        <v>1.1579999999999999</v>
      </c>
      <c r="N24" s="274">
        <v>1.1579999999999999</v>
      </c>
      <c r="O24" s="588">
        <v>0</v>
      </c>
      <c r="P24" s="274">
        <v>0</v>
      </c>
      <c r="Q24" s="588">
        <v>1.1579999999999999</v>
      </c>
      <c r="R24" s="274">
        <v>1.1579999999999999</v>
      </c>
    </row>
    <row r="25" spans="1:35">
      <c r="A25" s="162"/>
      <c r="B25" s="163" t="s">
        <v>362</v>
      </c>
      <c r="C25" s="588">
        <v>0</v>
      </c>
      <c r="D25" s="274">
        <v>0</v>
      </c>
      <c r="E25" s="588">
        <v>0.84</v>
      </c>
      <c r="F25" s="274">
        <v>0.56100000000000005</v>
      </c>
      <c r="G25" s="588">
        <v>5229.7309999999998</v>
      </c>
      <c r="H25" s="274">
        <v>5590.8779999999997</v>
      </c>
      <c r="I25" s="588">
        <v>2578.8719999999998</v>
      </c>
      <c r="J25" s="274">
        <v>2705.5189999999998</v>
      </c>
      <c r="K25" s="588">
        <v>0</v>
      </c>
      <c r="L25" s="274">
        <v>0</v>
      </c>
      <c r="M25" s="588">
        <v>810.70399999999995</v>
      </c>
      <c r="N25" s="274">
        <v>833.97900000000004</v>
      </c>
      <c r="O25" s="588">
        <v>0</v>
      </c>
      <c r="P25" s="274">
        <v>0</v>
      </c>
      <c r="Q25" s="588">
        <v>8620.1470000000008</v>
      </c>
      <c r="R25" s="274">
        <v>9130.9369999999999</v>
      </c>
    </row>
    <row r="26" spans="1:35">
      <c r="A26" s="162"/>
      <c r="B26" s="163" t="s">
        <v>363</v>
      </c>
      <c r="C26" s="588">
        <v>0</v>
      </c>
      <c r="D26" s="274">
        <v>0</v>
      </c>
      <c r="E26" s="588">
        <v>0</v>
      </c>
      <c r="F26" s="274">
        <v>0</v>
      </c>
      <c r="G26" s="588">
        <v>0</v>
      </c>
      <c r="H26" s="274">
        <v>0</v>
      </c>
      <c r="I26" s="588">
        <v>0</v>
      </c>
      <c r="J26" s="274">
        <v>0</v>
      </c>
      <c r="K26" s="588">
        <v>0</v>
      </c>
      <c r="L26" s="274">
        <v>0</v>
      </c>
      <c r="M26" s="588">
        <v>0</v>
      </c>
      <c r="N26" s="274">
        <v>0</v>
      </c>
      <c r="O26" s="588">
        <v>0</v>
      </c>
      <c r="P26" s="274">
        <v>0</v>
      </c>
      <c r="Q26" s="588">
        <v>0</v>
      </c>
      <c r="R26" s="274">
        <v>0</v>
      </c>
    </row>
    <row r="27" spans="1:35">
      <c r="A27" s="162"/>
      <c r="B27" s="163" t="s">
        <v>364</v>
      </c>
      <c r="C27" s="588">
        <v>0</v>
      </c>
      <c r="D27" s="274">
        <v>0</v>
      </c>
      <c r="E27" s="588">
        <v>0</v>
      </c>
      <c r="F27" s="274">
        <v>0</v>
      </c>
      <c r="G27" s="588">
        <v>46.277000000000001</v>
      </c>
      <c r="H27" s="274">
        <v>54.305999999999997</v>
      </c>
      <c r="I27" s="588">
        <v>42.195</v>
      </c>
      <c r="J27" s="274">
        <v>46.67</v>
      </c>
      <c r="K27" s="588">
        <v>0</v>
      </c>
      <c r="L27" s="274">
        <v>0</v>
      </c>
      <c r="M27" s="588">
        <v>11.285</v>
      </c>
      <c r="N27" s="274">
        <v>11.287000000000001</v>
      </c>
      <c r="O27" s="588">
        <v>0</v>
      </c>
      <c r="P27" s="274">
        <v>0</v>
      </c>
      <c r="Q27" s="588">
        <v>99.757000000000005</v>
      </c>
      <c r="R27" s="274">
        <v>112.26300000000001</v>
      </c>
    </row>
    <row r="28" spans="1:35">
      <c r="A28" s="162"/>
      <c r="B28" s="163" t="s">
        <v>365</v>
      </c>
      <c r="C28" s="588">
        <v>0</v>
      </c>
      <c r="D28" s="274">
        <v>0</v>
      </c>
      <c r="E28" s="588">
        <v>0.13400000000000001</v>
      </c>
      <c r="F28" s="274">
        <v>1.3140000000000001</v>
      </c>
      <c r="G28" s="588">
        <v>18.116</v>
      </c>
      <c r="H28" s="274">
        <v>20.327999999999999</v>
      </c>
      <c r="I28" s="588">
        <v>0</v>
      </c>
      <c r="J28" s="274">
        <v>0</v>
      </c>
      <c r="K28" s="588">
        <v>0</v>
      </c>
      <c r="L28" s="274">
        <v>0</v>
      </c>
      <c r="M28" s="588">
        <v>3.15</v>
      </c>
      <c r="N28" s="274">
        <v>3.2149999999999999</v>
      </c>
      <c r="O28" s="588">
        <v>0</v>
      </c>
      <c r="P28" s="274">
        <v>0</v>
      </c>
      <c r="Q28" s="588">
        <v>21.4</v>
      </c>
      <c r="R28" s="274">
        <v>24.856999999999999</v>
      </c>
    </row>
    <row r="29" spans="1:35">
      <c r="Q29" s="171"/>
      <c r="R29" s="171"/>
      <c r="S29" s="171"/>
      <c r="T29" s="171"/>
      <c r="U29" s="171"/>
      <c r="V29" s="171"/>
      <c r="W29" s="171"/>
      <c r="X29" s="171"/>
    </row>
    <row r="30" spans="1:35">
      <c r="A30" s="174" t="s">
        <v>366</v>
      </c>
      <c r="B30" s="163"/>
      <c r="C30" s="587">
        <v>0</v>
      </c>
      <c r="D30" s="272">
        <v>0</v>
      </c>
      <c r="E30" s="587">
        <v>160.23500000000001</v>
      </c>
      <c r="F30" s="272">
        <v>163.07300000000001</v>
      </c>
      <c r="G30" s="587">
        <v>6786.4120000000003</v>
      </c>
      <c r="H30" s="272">
        <v>7156.0959999999995</v>
      </c>
      <c r="I30" s="587">
        <v>3612.009</v>
      </c>
      <c r="J30" s="272">
        <v>3964.0450000000001</v>
      </c>
      <c r="K30" s="587">
        <v>198.52600000000001</v>
      </c>
      <c r="L30" s="272">
        <v>2165.7669999999998</v>
      </c>
      <c r="M30" s="587">
        <v>1628.963</v>
      </c>
      <c r="N30" s="272">
        <v>1648.317</v>
      </c>
      <c r="O30" s="587">
        <v>-7.431</v>
      </c>
      <c r="P30" s="272">
        <v>-2.5999999999999999E-2</v>
      </c>
      <c r="Q30" s="587">
        <v>12378.714</v>
      </c>
      <c r="R30" s="272">
        <v>15097.272000000001</v>
      </c>
    </row>
    <row r="31" spans="1:35">
      <c r="C31" s="159"/>
      <c r="D31" s="159"/>
      <c r="E31" s="159"/>
      <c r="F31" s="159"/>
      <c r="G31" s="159"/>
      <c r="H31" s="159"/>
      <c r="I31" s="159"/>
      <c r="J31" s="159"/>
      <c r="K31" s="159"/>
      <c r="L31" s="159"/>
      <c r="M31" s="159"/>
      <c r="N31" s="159"/>
      <c r="O31" s="159"/>
      <c r="P31" s="159"/>
    </row>
    <row r="32" spans="1:35">
      <c r="C32" s="159"/>
      <c r="D32" s="159"/>
      <c r="E32" s="159"/>
      <c r="F32" s="159"/>
      <c r="G32" s="159"/>
      <c r="H32" s="159"/>
      <c r="I32" s="159"/>
      <c r="J32" s="159"/>
      <c r="K32" s="159"/>
      <c r="L32" s="159"/>
      <c r="M32" s="159"/>
      <c r="N32" s="159"/>
      <c r="O32" s="159"/>
      <c r="P32" s="159"/>
    </row>
    <row r="33" spans="1:35">
      <c r="C33" s="235"/>
      <c r="D33" s="159"/>
      <c r="E33" s="159"/>
      <c r="F33" s="159"/>
      <c r="G33" s="159"/>
      <c r="H33" s="159"/>
      <c r="I33" s="159"/>
      <c r="J33" s="159"/>
      <c r="K33" s="159"/>
      <c r="L33" s="159"/>
      <c r="M33" s="159"/>
      <c r="N33" s="159"/>
      <c r="O33" s="159"/>
      <c r="P33" s="159"/>
    </row>
    <row r="34" spans="1:35">
      <c r="A34" s="951" t="s">
        <v>436</v>
      </c>
      <c r="B34" s="952"/>
      <c r="C34" s="922" t="s">
        <v>438</v>
      </c>
      <c r="D34" s="934"/>
      <c r="E34" s="934"/>
      <c r="F34" s="934"/>
      <c r="G34" s="934"/>
      <c r="H34" s="934"/>
      <c r="I34" s="934"/>
      <c r="J34" s="934"/>
      <c r="K34" s="934"/>
      <c r="L34" s="934"/>
      <c r="M34" s="934"/>
      <c r="N34" s="934"/>
      <c r="O34" s="934"/>
      <c r="P34" s="934"/>
      <c r="Q34" s="934"/>
      <c r="R34" s="923"/>
    </row>
    <row r="35" spans="1:35">
      <c r="A35" s="924" t="s">
        <v>0</v>
      </c>
      <c r="B35" s="925"/>
      <c r="C35" s="922" t="s">
        <v>227</v>
      </c>
      <c r="D35" s="923"/>
      <c r="E35" s="922" t="s">
        <v>5</v>
      </c>
      <c r="F35" s="923"/>
      <c r="G35" s="922" t="s">
        <v>6</v>
      </c>
      <c r="H35" s="923"/>
      <c r="I35" s="922" t="s">
        <v>7</v>
      </c>
      <c r="J35" s="923"/>
      <c r="K35" s="922" t="s">
        <v>14</v>
      </c>
      <c r="L35" s="923"/>
      <c r="M35" s="922" t="s">
        <v>45</v>
      </c>
      <c r="N35" s="923"/>
      <c r="O35" s="922" t="s">
        <v>343</v>
      </c>
      <c r="P35" s="923"/>
      <c r="Q35" s="922" t="s">
        <v>48</v>
      </c>
      <c r="R35" s="923"/>
    </row>
    <row r="36" spans="1:35">
      <c r="A36" s="930" t="s">
        <v>367</v>
      </c>
      <c r="B36" s="954"/>
      <c r="C36" s="589" t="s">
        <v>511</v>
      </c>
      <c r="D36" s="591" t="s">
        <v>513</v>
      </c>
      <c r="E36" s="589" t="s">
        <v>511</v>
      </c>
      <c r="F36" s="591" t="s">
        <v>513</v>
      </c>
      <c r="G36" s="589" t="s">
        <v>511</v>
      </c>
      <c r="H36" s="591" t="s">
        <v>513</v>
      </c>
      <c r="I36" s="589" t="s">
        <v>511</v>
      </c>
      <c r="J36" s="591" t="s">
        <v>513</v>
      </c>
      <c r="K36" s="589" t="s">
        <v>511</v>
      </c>
      <c r="L36" s="591" t="s">
        <v>513</v>
      </c>
      <c r="M36" s="589" t="s">
        <v>511</v>
      </c>
      <c r="N36" s="591" t="s">
        <v>513</v>
      </c>
      <c r="O36" s="589" t="s">
        <v>511</v>
      </c>
      <c r="P36" s="591" t="s">
        <v>513</v>
      </c>
      <c r="Q36" s="589" t="s">
        <v>511</v>
      </c>
      <c r="R36" s="591" t="s">
        <v>513</v>
      </c>
    </row>
    <row r="37" spans="1:35">
      <c r="A37" s="940"/>
      <c r="B37" s="941"/>
      <c r="C37" s="590" t="s">
        <v>226</v>
      </c>
      <c r="D37" s="271" t="s">
        <v>226</v>
      </c>
      <c r="E37" s="590" t="s">
        <v>226</v>
      </c>
      <c r="F37" s="271" t="s">
        <v>226</v>
      </c>
      <c r="G37" s="590" t="s">
        <v>226</v>
      </c>
      <c r="H37" s="271" t="s">
        <v>226</v>
      </c>
      <c r="I37" s="590" t="s">
        <v>226</v>
      </c>
      <c r="J37" s="271" t="s">
        <v>226</v>
      </c>
      <c r="K37" s="590" t="s">
        <v>226</v>
      </c>
      <c r="L37" s="271" t="s">
        <v>226</v>
      </c>
      <c r="M37" s="590" t="s">
        <v>226</v>
      </c>
      <c r="N37" s="271" t="s">
        <v>226</v>
      </c>
      <c r="O37" s="590" t="s">
        <v>226</v>
      </c>
      <c r="P37" s="271" t="s">
        <v>226</v>
      </c>
      <c r="Q37" s="590" t="s">
        <v>226</v>
      </c>
      <c r="R37" s="271" t="s">
        <v>226</v>
      </c>
    </row>
    <row r="38" spans="1:35">
      <c r="A38" s="160" t="s">
        <v>368</v>
      </c>
      <c r="B38" s="161"/>
      <c r="C38" s="588">
        <v>0</v>
      </c>
      <c r="D38" s="275">
        <v>0</v>
      </c>
      <c r="E38" s="602">
        <v>15.02</v>
      </c>
      <c r="F38" s="275">
        <v>26.251999999999999</v>
      </c>
      <c r="G38" s="602">
        <v>893.36199999999997</v>
      </c>
      <c r="H38" s="275">
        <v>880.09799999999996</v>
      </c>
      <c r="I38" s="602">
        <v>764.16700000000003</v>
      </c>
      <c r="J38" s="275">
        <v>792.09299999999996</v>
      </c>
      <c r="K38" s="602">
        <v>116.102</v>
      </c>
      <c r="L38" s="275">
        <v>1091.567</v>
      </c>
      <c r="M38" s="602">
        <v>146.90100000000001</v>
      </c>
      <c r="N38" s="275">
        <v>135.63800000000001</v>
      </c>
      <c r="O38" s="602">
        <v>-7.431</v>
      </c>
      <c r="P38" s="275">
        <v>-2.5999999999999999E-2</v>
      </c>
      <c r="Q38" s="602">
        <v>1928.1210000000001</v>
      </c>
      <c r="R38" s="275">
        <v>2925.6219999999998</v>
      </c>
      <c r="S38" s="146"/>
      <c r="T38" s="146"/>
      <c r="U38" s="146"/>
      <c r="V38" s="146"/>
      <c r="W38" s="146"/>
      <c r="X38" s="146"/>
      <c r="Y38" s="146"/>
      <c r="Z38" s="146"/>
      <c r="AA38" s="146"/>
      <c r="AB38" s="146"/>
      <c r="AC38" s="146"/>
      <c r="AD38" s="146"/>
      <c r="AE38" s="146"/>
      <c r="AF38" s="146"/>
      <c r="AG38" s="146"/>
      <c r="AH38" s="146"/>
      <c r="AI38" s="146"/>
    </row>
    <row r="39" spans="1:35">
      <c r="A39" s="162"/>
      <c r="B39" s="163" t="s">
        <v>369</v>
      </c>
      <c r="C39" s="588">
        <v>0</v>
      </c>
      <c r="D39" s="274">
        <v>0</v>
      </c>
      <c r="E39" s="588">
        <v>0</v>
      </c>
      <c r="F39" s="274">
        <v>0</v>
      </c>
      <c r="G39" s="588">
        <v>80.08</v>
      </c>
      <c r="H39" s="274">
        <v>80.745999999999995</v>
      </c>
      <c r="I39" s="588">
        <v>255.5</v>
      </c>
      <c r="J39" s="274">
        <v>295.22399999999999</v>
      </c>
      <c r="K39" s="588">
        <v>0</v>
      </c>
      <c r="L39" s="274">
        <v>0</v>
      </c>
      <c r="M39" s="588">
        <v>0</v>
      </c>
      <c r="N39" s="274">
        <v>0</v>
      </c>
      <c r="O39" s="588">
        <v>0</v>
      </c>
      <c r="P39" s="274">
        <v>0</v>
      </c>
      <c r="Q39" s="588">
        <v>335.58</v>
      </c>
      <c r="R39" s="274">
        <v>375.97</v>
      </c>
    </row>
    <row r="40" spans="1:35">
      <c r="A40" s="162"/>
      <c r="B40" s="163" t="s">
        <v>370</v>
      </c>
      <c r="C40" s="588">
        <v>0</v>
      </c>
      <c r="D40" s="274">
        <v>0</v>
      </c>
      <c r="E40" s="588">
        <v>0</v>
      </c>
      <c r="F40" s="274">
        <v>0</v>
      </c>
      <c r="G40" s="588">
        <v>1.82</v>
      </c>
      <c r="H40" s="274">
        <v>2.62</v>
      </c>
      <c r="I40" s="588">
        <v>3.3919999999999999</v>
      </c>
      <c r="J40" s="274">
        <v>4.53</v>
      </c>
      <c r="K40" s="588">
        <v>0</v>
      </c>
      <c r="L40" s="274">
        <v>0</v>
      </c>
      <c r="M40" s="588">
        <v>1.601</v>
      </c>
      <c r="N40" s="274">
        <v>1.66</v>
      </c>
      <c r="O40" s="588">
        <v>0</v>
      </c>
      <c r="P40" s="274">
        <v>0</v>
      </c>
      <c r="Q40" s="588">
        <v>6.8129999999999997</v>
      </c>
      <c r="R40" s="274">
        <v>8.81</v>
      </c>
    </row>
    <row r="41" spans="1:35">
      <c r="A41" s="162"/>
      <c r="B41" s="163" t="s">
        <v>371</v>
      </c>
      <c r="C41" s="588">
        <v>0</v>
      </c>
      <c r="D41" s="274">
        <v>0</v>
      </c>
      <c r="E41" s="588">
        <v>4.202</v>
      </c>
      <c r="F41" s="274">
        <v>0.95499999999999996</v>
      </c>
      <c r="G41" s="588">
        <v>231.85300000000001</v>
      </c>
      <c r="H41" s="274">
        <v>244.87799999999999</v>
      </c>
      <c r="I41" s="588">
        <v>393.459</v>
      </c>
      <c r="J41" s="274">
        <v>402.38200000000001</v>
      </c>
      <c r="K41" s="588">
        <v>0</v>
      </c>
      <c r="L41" s="274">
        <v>0</v>
      </c>
      <c r="M41" s="588">
        <v>86.67</v>
      </c>
      <c r="N41" s="274">
        <v>82.078000000000003</v>
      </c>
      <c r="O41" s="588">
        <v>0</v>
      </c>
      <c r="P41" s="274">
        <v>0</v>
      </c>
      <c r="Q41" s="588">
        <v>716.18399999999997</v>
      </c>
      <c r="R41" s="274">
        <v>730.29300000000001</v>
      </c>
    </row>
    <row r="42" spans="1:35">
      <c r="A42" s="162"/>
      <c r="B42" s="163" t="s">
        <v>372</v>
      </c>
      <c r="C42" s="588">
        <v>0</v>
      </c>
      <c r="D42" s="274">
        <v>0</v>
      </c>
      <c r="E42" s="593">
        <v>2.113</v>
      </c>
      <c r="F42" s="274">
        <v>2.3490000000000002</v>
      </c>
      <c r="G42" s="593">
        <v>528.65099999999995</v>
      </c>
      <c r="H42" s="274">
        <v>496.95600000000002</v>
      </c>
      <c r="I42" s="593">
        <v>67.224000000000004</v>
      </c>
      <c r="J42" s="274">
        <v>8.1289999999999996</v>
      </c>
      <c r="K42" s="593">
        <v>0</v>
      </c>
      <c r="L42" s="274">
        <v>0</v>
      </c>
      <c r="M42" s="593">
        <v>39.789000000000001</v>
      </c>
      <c r="N42" s="274">
        <v>38.838000000000001</v>
      </c>
      <c r="O42" s="593">
        <v>-7.431</v>
      </c>
      <c r="P42" s="274">
        <v>-2.5999999999999999E-2</v>
      </c>
      <c r="Q42" s="593">
        <v>630.346</v>
      </c>
      <c r="R42" s="274">
        <v>546.24599999999998</v>
      </c>
    </row>
    <row r="43" spans="1:35">
      <c r="A43" s="162"/>
      <c r="B43" s="163" t="s">
        <v>373</v>
      </c>
      <c r="C43" s="588">
        <v>0</v>
      </c>
      <c r="D43" s="274">
        <v>0</v>
      </c>
      <c r="E43" s="588">
        <v>0</v>
      </c>
      <c r="F43" s="274">
        <v>0</v>
      </c>
      <c r="G43" s="588">
        <v>0.16600000000000001</v>
      </c>
      <c r="H43" s="274">
        <v>0.187</v>
      </c>
      <c r="I43" s="588">
        <v>35.503</v>
      </c>
      <c r="J43" s="274">
        <v>46.246000000000002</v>
      </c>
      <c r="K43" s="588">
        <v>0</v>
      </c>
      <c r="L43" s="274">
        <v>0</v>
      </c>
      <c r="M43" s="588">
        <v>0</v>
      </c>
      <c r="N43" s="274">
        <v>0</v>
      </c>
      <c r="O43" s="588">
        <v>0</v>
      </c>
      <c r="P43" s="274">
        <v>0</v>
      </c>
      <c r="Q43" s="588">
        <v>35.668999999999997</v>
      </c>
      <c r="R43" s="274">
        <v>46.433</v>
      </c>
    </row>
    <row r="44" spans="1:35">
      <c r="A44" s="162"/>
      <c r="B44" s="163" t="s">
        <v>374</v>
      </c>
      <c r="C44" s="588">
        <v>0</v>
      </c>
      <c r="D44" s="274">
        <v>0</v>
      </c>
      <c r="E44" s="588">
        <v>0</v>
      </c>
      <c r="F44" s="274">
        <v>16.018000000000001</v>
      </c>
      <c r="G44" s="588">
        <v>17.962</v>
      </c>
      <c r="H44" s="274">
        <v>20.074000000000002</v>
      </c>
      <c r="I44" s="588">
        <v>0</v>
      </c>
      <c r="J44" s="274">
        <v>25.718</v>
      </c>
      <c r="K44" s="588">
        <v>0</v>
      </c>
      <c r="L44" s="274">
        <v>0</v>
      </c>
      <c r="M44" s="588">
        <v>18.004000000000001</v>
      </c>
      <c r="N44" s="274">
        <v>11.499000000000001</v>
      </c>
      <c r="O44" s="588">
        <v>0</v>
      </c>
      <c r="P44" s="274">
        <v>0</v>
      </c>
      <c r="Q44" s="588">
        <v>35.966000000000001</v>
      </c>
      <c r="R44" s="274">
        <v>73.308999999999997</v>
      </c>
    </row>
    <row r="45" spans="1:35">
      <c r="A45" s="162"/>
      <c r="B45" s="163" t="s">
        <v>375</v>
      </c>
      <c r="C45" s="588">
        <v>0</v>
      </c>
      <c r="D45" s="274">
        <v>0</v>
      </c>
      <c r="E45" s="588">
        <v>0</v>
      </c>
      <c r="F45" s="274">
        <v>0</v>
      </c>
      <c r="G45" s="588">
        <v>0</v>
      </c>
      <c r="H45" s="274">
        <v>0</v>
      </c>
      <c r="I45" s="588">
        <v>0</v>
      </c>
      <c r="J45" s="274">
        <v>0</v>
      </c>
      <c r="K45" s="588">
        <v>0</v>
      </c>
      <c r="L45" s="274">
        <v>0</v>
      </c>
      <c r="M45" s="588">
        <v>0</v>
      </c>
      <c r="N45" s="274">
        <v>0</v>
      </c>
      <c r="O45" s="588">
        <v>0</v>
      </c>
      <c r="P45" s="274">
        <v>0</v>
      </c>
      <c r="Q45" s="588">
        <v>0</v>
      </c>
      <c r="R45" s="274">
        <v>0</v>
      </c>
    </row>
    <row r="46" spans="1:35">
      <c r="A46" s="162"/>
      <c r="B46" s="163" t="s">
        <v>376</v>
      </c>
      <c r="C46" s="588">
        <v>0</v>
      </c>
      <c r="D46" s="274">
        <v>0</v>
      </c>
      <c r="E46" s="588">
        <v>8.7050000000000001</v>
      </c>
      <c r="F46" s="274">
        <v>6.5830000000000002</v>
      </c>
      <c r="G46" s="588">
        <v>32.83</v>
      </c>
      <c r="H46" s="274">
        <v>34.637</v>
      </c>
      <c r="I46" s="588">
        <v>9.0890000000000004</v>
      </c>
      <c r="J46" s="274">
        <v>9.8640000000000008</v>
      </c>
      <c r="K46" s="588">
        <v>0</v>
      </c>
      <c r="L46" s="274">
        <v>0</v>
      </c>
      <c r="M46" s="588">
        <v>0.83699999999999997</v>
      </c>
      <c r="N46" s="274">
        <v>1.5629999999999999</v>
      </c>
      <c r="O46" s="588">
        <v>0</v>
      </c>
      <c r="P46" s="274">
        <v>0</v>
      </c>
      <c r="Q46" s="588">
        <v>51.460999999999999</v>
      </c>
      <c r="R46" s="274">
        <v>52.646999999999998</v>
      </c>
    </row>
    <row r="47" spans="1:35">
      <c r="Q47" s="171"/>
      <c r="R47" s="171"/>
      <c r="S47" s="171"/>
      <c r="T47" s="171"/>
      <c r="U47" s="171"/>
      <c r="V47" s="171"/>
      <c r="W47" s="171"/>
      <c r="X47" s="171"/>
    </row>
    <row r="48" spans="1:35">
      <c r="A48" s="162"/>
      <c r="B48" s="167" t="s">
        <v>377</v>
      </c>
      <c r="C48" s="588">
        <v>0</v>
      </c>
      <c r="D48" s="274">
        <v>0</v>
      </c>
      <c r="E48" s="593">
        <v>0</v>
      </c>
      <c r="F48" s="274">
        <v>0.34699999999999998</v>
      </c>
      <c r="G48" s="593">
        <v>0</v>
      </c>
      <c r="H48" s="274">
        <v>0</v>
      </c>
      <c r="I48" s="593">
        <v>0</v>
      </c>
      <c r="J48" s="274">
        <v>0</v>
      </c>
      <c r="K48" s="593">
        <v>116.102</v>
      </c>
      <c r="L48" s="274">
        <v>1091.567</v>
      </c>
      <c r="M48" s="593">
        <v>0</v>
      </c>
      <c r="N48" s="274">
        <v>0</v>
      </c>
      <c r="O48" s="593">
        <v>0</v>
      </c>
      <c r="P48" s="274">
        <v>0</v>
      </c>
      <c r="Q48" s="593">
        <v>116.102</v>
      </c>
      <c r="R48" s="274">
        <v>1091.914</v>
      </c>
    </row>
    <row r="49" spans="1:35">
      <c r="Q49" s="171"/>
      <c r="R49" s="171"/>
      <c r="S49" s="171"/>
      <c r="T49" s="171"/>
      <c r="U49" s="171"/>
      <c r="V49" s="171"/>
      <c r="W49" s="171"/>
      <c r="X49" s="171"/>
      <c r="Y49" s="171"/>
      <c r="Z49" s="171"/>
      <c r="AA49" s="171"/>
    </row>
    <row r="50" spans="1:35">
      <c r="A50" s="160" t="s">
        <v>378</v>
      </c>
      <c r="B50" s="161"/>
      <c r="C50" s="588">
        <v>0</v>
      </c>
      <c r="D50" s="275">
        <v>0</v>
      </c>
      <c r="E50" s="588">
        <v>19.864999999999998</v>
      </c>
      <c r="F50" s="275">
        <v>31.587</v>
      </c>
      <c r="G50" s="588">
        <v>1110.2139999999999</v>
      </c>
      <c r="H50" s="275">
        <v>1299.771</v>
      </c>
      <c r="I50" s="588">
        <v>883.47</v>
      </c>
      <c r="J50" s="275">
        <v>900.697</v>
      </c>
      <c r="K50" s="588">
        <v>0</v>
      </c>
      <c r="L50" s="275">
        <v>0</v>
      </c>
      <c r="M50" s="588">
        <v>137.79400000000001</v>
      </c>
      <c r="N50" s="275">
        <v>181.72900000000001</v>
      </c>
      <c r="O50" s="588">
        <v>0</v>
      </c>
      <c r="P50" s="275">
        <v>0</v>
      </c>
      <c r="Q50" s="588">
        <v>2151.3429999999998</v>
      </c>
      <c r="R50" s="275">
        <v>2413.7840000000001</v>
      </c>
      <c r="S50" s="146"/>
      <c r="T50" s="146"/>
      <c r="U50" s="146"/>
      <c r="V50" s="146"/>
      <c r="W50" s="146"/>
      <c r="X50" s="146"/>
      <c r="Y50" s="146"/>
      <c r="Z50" s="146"/>
      <c r="AA50" s="146"/>
      <c r="AB50" s="146"/>
      <c r="AC50" s="146"/>
      <c r="AD50" s="146"/>
      <c r="AE50" s="146"/>
      <c r="AF50" s="146"/>
      <c r="AG50" s="146"/>
      <c r="AH50" s="146"/>
      <c r="AI50" s="146"/>
    </row>
    <row r="51" spans="1:35">
      <c r="A51" s="162"/>
      <c r="B51" s="163" t="s">
        <v>379</v>
      </c>
      <c r="C51" s="588">
        <v>0</v>
      </c>
      <c r="D51" s="274">
        <v>0</v>
      </c>
      <c r="E51" s="588">
        <v>0</v>
      </c>
      <c r="F51" s="274">
        <v>0</v>
      </c>
      <c r="G51" s="588">
        <v>610.50099999999998</v>
      </c>
      <c r="H51" s="274">
        <v>695.27700000000004</v>
      </c>
      <c r="I51" s="588">
        <v>665.02</v>
      </c>
      <c r="J51" s="274">
        <v>673.50900000000001</v>
      </c>
      <c r="K51" s="588">
        <v>0</v>
      </c>
      <c r="L51" s="274">
        <v>0</v>
      </c>
      <c r="M51" s="588">
        <v>0</v>
      </c>
      <c r="N51" s="274">
        <v>0</v>
      </c>
      <c r="O51" s="588">
        <v>0</v>
      </c>
      <c r="P51" s="274">
        <v>0</v>
      </c>
      <c r="Q51" s="588">
        <v>1275.521</v>
      </c>
      <c r="R51" s="274">
        <v>1368.7860000000001</v>
      </c>
    </row>
    <row r="52" spans="1:35">
      <c r="A52" s="162"/>
      <c r="B52" s="163" t="s">
        <v>380</v>
      </c>
      <c r="C52" s="588">
        <v>0</v>
      </c>
      <c r="D52" s="274">
        <v>0</v>
      </c>
      <c r="E52" s="588">
        <v>0</v>
      </c>
      <c r="F52" s="274">
        <v>0</v>
      </c>
      <c r="G52" s="588">
        <v>47.036999999999999</v>
      </c>
      <c r="H52" s="274">
        <v>52.892000000000003</v>
      </c>
      <c r="I52" s="588">
        <v>35.883000000000003</v>
      </c>
      <c r="J52" s="274">
        <v>40.043999999999997</v>
      </c>
      <c r="K52" s="588">
        <v>0</v>
      </c>
      <c r="L52" s="274">
        <v>0</v>
      </c>
      <c r="M52" s="588">
        <v>11.374000000000001</v>
      </c>
      <c r="N52" s="274">
        <v>11.202999999999999</v>
      </c>
      <c r="O52" s="588">
        <v>0</v>
      </c>
      <c r="P52" s="274">
        <v>0</v>
      </c>
      <c r="Q52" s="588">
        <v>94.293999999999997</v>
      </c>
      <c r="R52" s="274">
        <v>104.139</v>
      </c>
    </row>
    <row r="53" spans="1:35">
      <c r="A53" s="162"/>
      <c r="B53" s="163" t="s">
        <v>381</v>
      </c>
      <c r="C53" s="588">
        <v>0</v>
      </c>
      <c r="D53" s="274">
        <v>0</v>
      </c>
      <c r="E53" s="588">
        <v>0</v>
      </c>
      <c r="F53" s="274">
        <v>0</v>
      </c>
      <c r="G53" s="588">
        <v>2.4609999999999999</v>
      </c>
      <c r="H53" s="274">
        <v>2.2010000000000001</v>
      </c>
      <c r="I53" s="588">
        <v>0</v>
      </c>
      <c r="J53" s="274">
        <v>0.56399999999999995</v>
      </c>
      <c r="K53" s="588">
        <v>0</v>
      </c>
      <c r="L53" s="274">
        <v>0</v>
      </c>
      <c r="M53" s="588">
        <v>18.420999999999999</v>
      </c>
      <c r="N53" s="274">
        <v>63.070999999999998</v>
      </c>
      <c r="O53" s="588">
        <v>0</v>
      </c>
      <c r="P53" s="274">
        <v>0</v>
      </c>
      <c r="Q53" s="588">
        <v>20.882000000000001</v>
      </c>
      <c r="R53" s="274">
        <v>65.835999999999999</v>
      </c>
    </row>
    <row r="54" spans="1:35">
      <c r="A54" s="162"/>
      <c r="B54" s="163" t="s">
        <v>382</v>
      </c>
      <c r="C54" s="588">
        <v>0</v>
      </c>
      <c r="D54" s="274">
        <v>0</v>
      </c>
      <c r="E54" s="588">
        <v>0</v>
      </c>
      <c r="F54" s="274">
        <v>0</v>
      </c>
      <c r="G54" s="588">
        <v>350.33499999999998</v>
      </c>
      <c r="H54" s="274">
        <v>441</v>
      </c>
      <c r="I54" s="588">
        <v>0</v>
      </c>
      <c r="J54" s="274">
        <v>0</v>
      </c>
      <c r="K54" s="588">
        <v>0</v>
      </c>
      <c r="L54" s="274">
        <v>0</v>
      </c>
      <c r="M54" s="588">
        <v>57.070999999999998</v>
      </c>
      <c r="N54" s="274">
        <v>58.265000000000001</v>
      </c>
      <c r="O54" s="588">
        <v>0</v>
      </c>
      <c r="P54" s="274">
        <v>0</v>
      </c>
      <c r="Q54" s="588">
        <v>407.40600000000001</v>
      </c>
      <c r="R54" s="274">
        <v>499.26499999999999</v>
      </c>
    </row>
    <row r="55" spans="1:35">
      <c r="A55" s="162"/>
      <c r="B55" s="163" t="s">
        <v>383</v>
      </c>
      <c r="C55" s="588">
        <v>0</v>
      </c>
      <c r="D55" s="274">
        <v>0</v>
      </c>
      <c r="E55" s="588">
        <v>0</v>
      </c>
      <c r="F55" s="274">
        <v>0</v>
      </c>
      <c r="G55" s="588">
        <v>16.643999999999998</v>
      </c>
      <c r="H55" s="274">
        <v>15.754</v>
      </c>
      <c r="I55" s="588">
        <v>67.891000000000005</v>
      </c>
      <c r="J55" s="274">
        <v>45.38</v>
      </c>
      <c r="K55" s="588">
        <v>0</v>
      </c>
      <c r="L55" s="274">
        <v>0</v>
      </c>
      <c r="M55" s="588">
        <v>7.0010000000000003</v>
      </c>
      <c r="N55" s="274">
        <v>6.0990000000000002</v>
      </c>
      <c r="O55" s="588">
        <v>0</v>
      </c>
      <c r="P55" s="274">
        <v>0</v>
      </c>
      <c r="Q55" s="588">
        <v>91.536000000000001</v>
      </c>
      <c r="R55" s="274">
        <v>67.233000000000004</v>
      </c>
    </row>
    <row r="56" spans="1:35">
      <c r="A56" s="162"/>
      <c r="B56" s="163" t="s">
        <v>384</v>
      </c>
      <c r="C56" s="588">
        <v>0</v>
      </c>
      <c r="D56" s="274">
        <v>0</v>
      </c>
      <c r="E56" s="588">
        <v>6.2309999999999999</v>
      </c>
      <c r="F56" s="274">
        <v>14.862</v>
      </c>
      <c r="G56" s="588">
        <v>71.257999999999996</v>
      </c>
      <c r="H56" s="274">
        <v>79.843999999999994</v>
      </c>
      <c r="I56" s="588">
        <v>86.659000000000006</v>
      </c>
      <c r="J56" s="274">
        <v>108.779</v>
      </c>
      <c r="K56" s="588">
        <v>0</v>
      </c>
      <c r="L56" s="274">
        <v>0</v>
      </c>
      <c r="M56" s="588">
        <v>43.414000000000001</v>
      </c>
      <c r="N56" s="274">
        <v>42.66</v>
      </c>
      <c r="O56" s="588">
        <v>0</v>
      </c>
      <c r="P56" s="274">
        <v>0</v>
      </c>
      <c r="Q56" s="588">
        <v>207.56200000000001</v>
      </c>
      <c r="R56" s="274">
        <v>246.14500000000001</v>
      </c>
    </row>
    <row r="57" spans="1:35">
      <c r="A57" s="162"/>
      <c r="B57" s="163" t="s">
        <v>385</v>
      </c>
      <c r="C57" s="588">
        <v>0</v>
      </c>
      <c r="D57" s="274">
        <v>0</v>
      </c>
      <c r="E57" s="588">
        <v>0.312</v>
      </c>
      <c r="F57" s="274">
        <v>0.19800000000000001</v>
      </c>
      <c r="G57" s="588">
        <v>0</v>
      </c>
      <c r="H57" s="274">
        <v>0</v>
      </c>
      <c r="I57" s="588">
        <v>28.016999999999999</v>
      </c>
      <c r="J57" s="274">
        <v>32.420999999999999</v>
      </c>
      <c r="K57" s="588">
        <v>0</v>
      </c>
      <c r="L57" s="274">
        <v>0</v>
      </c>
      <c r="M57" s="588">
        <v>0.44400000000000001</v>
      </c>
      <c r="N57" s="274">
        <v>0.43099999999999999</v>
      </c>
      <c r="O57" s="588">
        <v>0</v>
      </c>
      <c r="P57" s="274">
        <v>0</v>
      </c>
      <c r="Q57" s="588">
        <v>28.773</v>
      </c>
      <c r="R57" s="274">
        <v>33.049999999999997</v>
      </c>
    </row>
    <row r="58" spans="1:35">
      <c r="A58" s="162"/>
      <c r="B58" s="163" t="s">
        <v>386</v>
      </c>
      <c r="C58" s="588">
        <v>0</v>
      </c>
      <c r="D58" s="274">
        <v>0</v>
      </c>
      <c r="E58" s="588">
        <v>13.321999999999999</v>
      </c>
      <c r="F58" s="274">
        <v>16.527000000000001</v>
      </c>
      <c r="G58" s="588">
        <v>11.978</v>
      </c>
      <c r="H58" s="274">
        <v>12.803000000000001</v>
      </c>
      <c r="I58" s="588">
        <v>0</v>
      </c>
      <c r="J58" s="274">
        <v>0</v>
      </c>
      <c r="K58" s="588">
        <v>0</v>
      </c>
      <c r="L58" s="274">
        <v>0</v>
      </c>
      <c r="M58" s="588">
        <v>6.9000000000000006E-2</v>
      </c>
      <c r="N58" s="274">
        <v>0</v>
      </c>
      <c r="O58" s="588">
        <v>0</v>
      </c>
      <c r="P58" s="274">
        <v>0</v>
      </c>
      <c r="Q58" s="588">
        <v>25.369</v>
      </c>
      <c r="R58" s="274">
        <v>29.33</v>
      </c>
    </row>
    <row r="59" spans="1:35">
      <c r="Q59" s="171"/>
      <c r="R59" s="171"/>
      <c r="S59" s="171"/>
      <c r="T59" s="171"/>
      <c r="U59" s="171"/>
      <c r="V59" s="171"/>
      <c r="W59" s="171"/>
      <c r="X59" s="171"/>
    </row>
    <row r="60" spans="1:35">
      <c r="A60" s="160" t="s">
        <v>387</v>
      </c>
      <c r="B60" s="161"/>
      <c r="C60" s="602">
        <v>0</v>
      </c>
      <c r="D60" s="275">
        <v>0</v>
      </c>
      <c r="E60" s="602">
        <v>125.35</v>
      </c>
      <c r="F60" s="275">
        <v>105.23399999999999</v>
      </c>
      <c r="G60" s="602">
        <v>4782.8360000000002</v>
      </c>
      <c r="H60" s="275">
        <v>4976.2269999999999</v>
      </c>
      <c r="I60" s="602">
        <v>1964.3720000000001</v>
      </c>
      <c r="J60" s="275">
        <v>2271.2550000000001</v>
      </c>
      <c r="K60" s="602">
        <v>82.424000000000007</v>
      </c>
      <c r="L60" s="275">
        <v>1074.2</v>
      </c>
      <c r="M60" s="602">
        <v>1344.268</v>
      </c>
      <c r="N60" s="275">
        <v>1330.95</v>
      </c>
      <c r="O60" s="602">
        <v>0</v>
      </c>
      <c r="P60" s="275">
        <v>0</v>
      </c>
      <c r="Q60" s="602">
        <v>8299.25</v>
      </c>
      <c r="R60" s="275">
        <v>9757.866</v>
      </c>
      <c r="S60" s="146"/>
      <c r="T60" s="146"/>
      <c r="U60" s="146"/>
      <c r="V60" s="146"/>
      <c r="W60" s="146"/>
      <c r="X60" s="146"/>
      <c r="Y60" s="146"/>
      <c r="Z60" s="146"/>
      <c r="AA60" s="146"/>
      <c r="AB60" s="146"/>
      <c r="AC60" s="146"/>
      <c r="AD60" s="146"/>
      <c r="AE60" s="146"/>
      <c r="AF60" s="146"/>
      <c r="AG60" s="146"/>
      <c r="AH60" s="146"/>
      <c r="AI60" s="146"/>
    </row>
    <row r="61" spans="1:35">
      <c r="A61" s="160" t="s">
        <v>388</v>
      </c>
      <c r="B61" s="161"/>
      <c r="C61" s="602">
        <v>0</v>
      </c>
      <c r="D61" s="275">
        <v>0</v>
      </c>
      <c r="E61" s="602">
        <v>125.35</v>
      </c>
      <c r="F61" s="275">
        <v>105.23399999999999</v>
      </c>
      <c r="G61" s="602">
        <v>4782.8360000000002</v>
      </c>
      <c r="H61" s="275">
        <v>4976.2269999999999</v>
      </c>
      <c r="I61" s="602">
        <v>1964.3720000000001</v>
      </c>
      <c r="J61" s="275">
        <v>2271.2550000000001</v>
      </c>
      <c r="K61" s="602">
        <v>82.424000000000007</v>
      </c>
      <c r="L61" s="275">
        <v>1074.2</v>
      </c>
      <c r="M61" s="602">
        <v>1344.268</v>
      </c>
      <c r="N61" s="275">
        <v>1330.95</v>
      </c>
      <c r="O61" s="602">
        <v>0</v>
      </c>
      <c r="P61" s="275">
        <v>0</v>
      </c>
      <c r="Q61" s="602">
        <v>8299.25</v>
      </c>
      <c r="R61" s="275">
        <v>9757.866</v>
      </c>
      <c r="S61" s="146"/>
      <c r="T61" s="146"/>
      <c r="U61" s="146"/>
      <c r="V61" s="146"/>
      <c r="W61" s="146"/>
      <c r="X61" s="146"/>
      <c r="Y61" s="146"/>
      <c r="Z61" s="146"/>
      <c r="AA61" s="146"/>
      <c r="AB61" s="146"/>
      <c r="AC61" s="146"/>
      <c r="AD61" s="146"/>
      <c r="AE61" s="146"/>
      <c r="AF61" s="146"/>
      <c r="AG61" s="146"/>
      <c r="AH61" s="146"/>
      <c r="AI61" s="146"/>
    </row>
    <row r="62" spans="1:35">
      <c r="A62" s="162"/>
      <c r="B62" s="163" t="s">
        <v>389</v>
      </c>
      <c r="C62" s="593">
        <v>0</v>
      </c>
      <c r="D62" s="274">
        <v>0</v>
      </c>
      <c r="E62" s="593">
        <v>243.501</v>
      </c>
      <c r="F62" s="274">
        <v>144.774</v>
      </c>
      <c r="G62" s="593">
        <v>4370.0450000000001</v>
      </c>
      <c r="H62" s="274">
        <v>4513.7420000000002</v>
      </c>
      <c r="I62" s="593">
        <v>156.99600000000001</v>
      </c>
      <c r="J62" s="274">
        <v>169.155</v>
      </c>
      <c r="K62" s="593">
        <v>66.998999999999995</v>
      </c>
      <c r="L62" s="274">
        <v>1081.1479999999999</v>
      </c>
      <c r="M62" s="593">
        <v>1032.451</v>
      </c>
      <c r="N62" s="274">
        <v>1032.451</v>
      </c>
      <c r="O62" s="593">
        <v>0</v>
      </c>
      <c r="P62" s="274">
        <v>0</v>
      </c>
      <c r="Q62" s="593">
        <v>5869.9920000000002</v>
      </c>
      <c r="R62" s="274">
        <v>6941.27</v>
      </c>
    </row>
    <row r="63" spans="1:35">
      <c r="A63" s="162"/>
      <c r="B63" s="163" t="s">
        <v>390</v>
      </c>
      <c r="C63" s="593">
        <v>0</v>
      </c>
      <c r="D63" s="274">
        <v>0</v>
      </c>
      <c r="E63" s="593">
        <v>-116.22</v>
      </c>
      <c r="F63" s="274">
        <v>-30.327000000000002</v>
      </c>
      <c r="G63" s="593">
        <v>205.839</v>
      </c>
      <c r="H63" s="274">
        <v>328.09500000000003</v>
      </c>
      <c r="I63" s="593">
        <v>-31.335999999999999</v>
      </c>
      <c r="J63" s="274">
        <v>119.741</v>
      </c>
      <c r="K63" s="593">
        <v>12.569000000000001</v>
      </c>
      <c r="L63" s="274">
        <v>52.533999999999999</v>
      </c>
      <c r="M63" s="593">
        <v>245.88900000000001</v>
      </c>
      <c r="N63" s="274">
        <v>232.59</v>
      </c>
      <c r="O63" s="593">
        <v>0</v>
      </c>
      <c r="P63" s="274">
        <v>0</v>
      </c>
      <c r="Q63" s="593">
        <v>316.74099999999999</v>
      </c>
      <c r="R63" s="274">
        <v>702.63300000000004</v>
      </c>
    </row>
    <row r="64" spans="1:35">
      <c r="A64" s="162"/>
      <c r="B64" s="163" t="s">
        <v>391</v>
      </c>
      <c r="C64" s="593">
        <v>0</v>
      </c>
      <c r="D64" s="274">
        <v>0</v>
      </c>
      <c r="E64" s="593">
        <v>0</v>
      </c>
      <c r="F64" s="274">
        <v>0</v>
      </c>
      <c r="G64" s="593">
        <v>0</v>
      </c>
      <c r="H64" s="274">
        <v>0</v>
      </c>
      <c r="I64" s="593">
        <v>28.285</v>
      </c>
      <c r="J64" s="274">
        <v>30.477</v>
      </c>
      <c r="K64" s="593">
        <v>0</v>
      </c>
      <c r="L64" s="274">
        <v>3.1869999999999998</v>
      </c>
      <c r="M64" s="593">
        <v>0</v>
      </c>
      <c r="N64" s="274">
        <v>0</v>
      </c>
      <c r="O64" s="593">
        <v>0</v>
      </c>
      <c r="P64" s="274">
        <v>0</v>
      </c>
      <c r="Q64" s="593">
        <v>28.285</v>
      </c>
      <c r="R64" s="274">
        <v>33.664000000000001</v>
      </c>
    </row>
    <row r="65" spans="1:35">
      <c r="A65" s="162"/>
      <c r="B65" s="163" t="s">
        <v>392</v>
      </c>
      <c r="C65" s="593">
        <v>0</v>
      </c>
      <c r="D65" s="274">
        <v>0</v>
      </c>
      <c r="E65" s="593">
        <v>0</v>
      </c>
      <c r="F65" s="274">
        <v>0</v>
      </c>
      <c r="G65" s="593">
        <v>-5.0999999999999997E-2</v>
      </c>
      <c r="H65" s="274">
        <v>-5.7000000000000002E-2</v>
      </c>
      <c r="I65" s="593">
        <v>0</v>
      </c>
      <c r="J65" s="274">
        <v>0</v>
      </c>
      <c r="K65" s="593">
        <v>0</v>
      </c>
      <c r="L65" s="274">
        <v>0</v>
      </c>
      <c r="M65" s="593">
        <v>0</v>
      </c>
      <c r="N65" s="274">
        <v>0</v>
      </c>
      <c r="O65" s="593">
        <v>0</v>
      </c>
      <c r="P65" s="274">
        <v>0</v>
      </c>
      <c r="Q65" s="593">
        <v>-5.0999999999999997E-2</v>
      </c>
      <c r="R65" s="274">
        <v>-5.7000000000000002E-2</v>
      </c>
    </row>
    <row r="66" spans="1:35">
      <c r="A66" s="162"/>
      <c r="B66" s="163" t="s">
        <v>393</v>
      </c>
      <c r="C66" s="593">
        <v>0</v>
      </c>
      <c r="D66" s="274">
        <v>0</v>
      </c>
      <c r="E66" s="588">
        <v>0</v>
      </c>
      <c r="F66" s="274">
        <v>0</v>
      </c>
      <c r="G66" s="588">
        <v>0</v>
      </c>
      <c r="H66" s="274">
        <v>0</v>
      </c>
      <c r="I66" s="588">
        <v>0</v>
      </c>
      <c r="J66" s="274">
        <v>0</v>
      </c>
      <c r="K66" s="588">
        <v>0</v>
      </c>
      <c r="L66" s="274">
        <v>0</v>
      </c>
      <c r="M66" s="588">
        <v>0</v>
      </c>
      <c r="N66" s="274">
        <v>0</v>
      </c>
      <c r="O66" s="588">
        <v>0</v>
      </c>
      <c r="P66" s="274">
        <v>0</v>
      </c>
      <c r="Q66" s="588">
        <v>0</v>
      </c>
      <c r="R66" s="274">
        <v>0</v>
      </c>
    </row>
    <row r="67" spans="1:35">
      <c r="A67" s="162"/>
      <c r="B67" s="163" t="s">
        <v>394</v>
      </c>
      <c r="C67" s="593">
        <v>0</v>
      </c>
      <c r="D67" s="274">
        <v>0</v>
      </c>
      <c r="E67" s="593">
        <v>-1.931</v>
      </c>
      <c r="F67" s="274">
        <v>-9.2129999999999992</v>
      </c>
      <c r="G67" s="593">
        <v>207.00299999999999</v>
      </c>
      <c r="H67" s="274">
        <v>134.447</v>
      </c>
      <c r="I67" s="593">
        <v>1810.4269999999999</v>
      </c>
      <c r="J67" s="274">
        <v>1951.8820000000001</v>
      </c>
      <c r="K67" s="593">
        <v>2.8559999999999999</v>
      </c>
      <c r="L67" s="274">
        <v>-62.668999999999997</v>
      </c>
      <c r="M67" s="593">
        <v>65.927999999999997</v>
      </c>
      <c r="N67" s="274">
        <v>65.909000000000006</v>
      </c>
      <c r="O67" s="593">
        <v>0</v>
      </c>
      <c r="P67" s="274">
        <v>0</v>
      </c>
      <c r="Q67" s="593">
        <v>2084.2829999999999</v>
      </c>
      <c r="R67" s="274">
        <v>2080.3560000000002</v>
      </c>
    </row>
    <row r="68" spans="1:35">
      <c r="Q68" s="171"/>
      <c r="R68" s="171"/>
      <c r="S68" s="171"/>
      <c r="T68" s="171"/>
      <c r="U68" s="171"/>
      <c r="V68" s="171"/>
      <c r="W68" s="171"/>
      <c r="X68" s="171"/>
      <c r="Y68" s="171"/>
      <c r="Z68" s="171"/>
      <c r="AA68" s="171"/>
    </row>
    <row r="69" spans="1:35">
      <c r="A69" s="174" t="s">
        <v>395</v>
      </c>
      <c r="B69" s="163"/>
      <c r="C69" s="593">
        <v>0</v>
      </c>
      <c r="D69" s="275">
        <v>0</v>
      </c>
      <c r="E69" s="593">
        <v>0</v>
      </c>
      <c r="F69" s="275">
        <v>0</v>
      </c>
      <c r="G69" s="593">
        <v>0</v>
      </c>
      <c r="H69" s="275">
        <v>0</v>
      </c>
      <c r="I69" s="593">
        <v>0</v>
      </c>
      <c r="J69" s="275">
        <v>0</v>
      </c>
      <c r="K69" s="593">
        <v>0</v>
      </c>
      <c r="L69" s="275">
        <v>0</v>
      </c>
      <c r="M69" s="593">
        <v>0</v>
      </c>
      <c r="N69" s="275">
        <v>0</v>
      </c>
      <c r="O69" s="593">
        <v>0</v>
      </c>
      <c r="P69" s="275">
        <v>0</v>
      </c>
      <c r="Q69" s="593">
        <v>0</v>
      </c>
      <c r="R69" s="275">
        <v>0</v>
      </c>
    </row>
    <row r="70" spans="1:35">
      <c r="Q70" s="171"/>
      <c r="R70" s="171"/>
      <c r="S70" s="171"/>
      <c r="T70" s="171"/>
      <c r="U70" s="171"/>
      <c r="V70" s="171"/>
      <c r="W70" s="171"/>
      <c r="X70" s="171"/>
      <c r="Y70" s="171"/>
      <c r="Z70" s="171"/>
      <c r="AA70" s="171"/>
      <c r="AB70" s="171"/>
      <c r="AC70" s="171"/>
      <c r="AD70" s="171"/>
      <c r="AE70" s="171"/>
      <c r="AF70" s="171"/>
      <c r="AG70" s="171"/>
    </row>
    <row r="71" spans="1:35">
      <c r="A71" s="160" t="s">
        <v>396</v>
      </c>
      <c r="B71" s="163"/>
      <c r="C71" s="602">
        <v>0</v>
      </c>
      <c r="D71" s="275">
        <v>0</v>
      </c>
      <c r="E71" s="602">
        <v>160.23500000000001</v>
      </c>
      <c r="F71" s="275">
        <v>163.07300000000001</v>
      </c>
      <c r="G71" s="602">
        <v>6786.4120000000003</v>
      </c>
      <c r="H71" s="275">
        <v>7156.0959999999995</v>
      </c>
      <c r="I71" s="602">
        <v>3612.009</v>
      </c>
      <c r="J71" s="275">
        <v>3964.0450000000001</v>
      </c>
      <c r="K71" s="602">
        <v>198.52600000000001</v>
      </c>
      <c r="L71" s="275">
        <v>2165.7669999999998</v>
      </c>
      <c r="M71" s="602">
        <v>1628.963</v>
      </c>
      <c r="N71" s="275">
        <v>1648.317</v>
      </c>
      <c r="O71" s="602">
        <v>-7.431</v>
      </c>
      <c r="P71" s="275">
        <v>-2.5999999999999999E-2</v>
      </c>
      <c r="Q71" s="602">
        <v>12378.714</v>
      </c>
      <c r="R71" s="275">
        <v>15097.272000000001</v>
      </c>
    </row>
    <row r="72" spans="1:35">
      <c r="C72" s="159"/>
      <c r="D72" s="159"/>
      <c r="E72" s="159"/>
      <c r="F72" s="159"/>
      <c r="G72" s="159"/>
      <c r="H72" s="159"/>
      <c r="I72" s="159"/>
      <c r="J72" s="159"/>
      <c r="K72" s="159"/>
      <c r="L72" s="159"/>
      <c r="M72" s="159"/>
      <c r="N72" s="159"/>
      <c r="O72" s="159"/>
      <c r="P72" s="159"/>
      <c r="Q72" s="159"/>
      <c r="R72" s="159"/>
      <c r="S72" s="171"/>
      <c r="T72" s="171"/>
      <c r="U72" s="171"/>
      <c r="V72" s="171"/>
      <c r="W72" s="171"/>
      <c r="X72" s="171"/>
      <c r="Y72" s="171"/>
      <c r="Z72" s="171"/>
      <c r="AA72" s="171"/>
    </row>
    <row r="73" spans="1:35">
      <c r="C73" s="159"/>
      <c r="D73" s="159"/>
      <c r="E73" s="159"/>
      <c r="F73" s="159"/>
      <c r="G73" s="159"/>
      <c r="H73" s="159"/>
      <c r="I73" s="159"/>
      <c r="J73" s="159"/>
      <c r="K73" s="159"/>
      <c r="L73" s="159"/>
      <c r="M73" s="159"/>
      <c r="N73" s="159"/>
      <c r="O73" s="159"/>
      <c r="P73" s="159"/>
      <c r="Q73" s="159"/>
      <c r="R73" s="159"/>
      <c r="S73" s="171"/>
      <c r="T73" s="171"/>
      <c r="U73" s="171"/>
      <c r="V73" s="171"/>
      <c r="W73" s="171"/>
      <c r="X73" s="171"/>
      <c r="Y73" s="171"/>
      <c r="Z73" s="171"/>
      <c r="AA73" s="171"/>
    </row>
    <row r="74" spans="1:35">
      <c r="C74" s="953" t="s">
        <v>438</v>
      </c>
      <c r="D74" s="825"/>
      <c r="E74" s="825"/>
      <c r="F74" s="825"/>
      <c r="G74" s="825"/>
      <c r="H74" s="825"/>
      <c r="I74" s="825"/>
      <c r="J74" s="825"/>
      <c r="K74" s="825"/>
      <c r="L74" s="825"/>
      <c r="M74" s="825"/>
      <c r="N74" s="825"/>
      <c r="O74" s="825"/>
      <c r="P74" s="825"/>
      <c r="Q74" s="825"/>
      <c r="R74" s="825"/>
      <c r="S74" s="825"/>
      <c r="T74" s="825"/>
      <c r="U74" s="825"/>
      <c r="V74" s="825"/>
      <c r="W74" s="825"/>
      <c r="X74" s="825"/>
      <c r="Y74" s="825"/>
      <c r="Z74" s="825"/>
      <c r="AA74" s="825"/>
      <c r="AB74" s="825"/>
      <c r="AC74" s="825"/>
      <c r="AD74" s="825"/>
      <c r="AE74" s="825"/>
      <c r="AF74" s="825"/>
      <c r="AG74" s="825"/>
      <c r="AH74" s="825"/>
    </row>
    <row r="75" spans="1:35">
      <c r="A75" s="924" t="s">
        <v>0</v>
      </c>
      <c r="B75" s="925"/>
      <c r="C75" s="922" t="s">
        <v>227</v>
      </c>
      <c r="D75" s="934"/>
      <c r="E75" s="934"/>
      <c r="F75" s="923"/>
      <c r="G75" s="922" t="s">
        <v>5</v>
      </c>
      <c r="H75" s="934"/>
      <c r="I75" s="934"/>
      <c r="J75" s="923"/>
      <c r="K75" s="922" t="s">
        <v>6</v>
      </c>
      <c r="L75" s="934"/>
      <c r="M75" s="934"/>
      <c r="N75" s="923"/>
      <c r="O75" s="922" t="s">
        <v>7</v>
      </c>
      <c r="P75" s="934"/>
      <c r="Q75" s="934"/>
      <c r="R75" s="923"/>
      <c r="S75" s="922" t="s">
        <v>14</v>
      </c>
      <c r="T75" s="934"/>
      <c r="U75" s="934"/>
      <c r="V75" s="923"/>
      <c r="W75" s="922" t="s">
        <v>45</v>
      </c>
      <c r="X75" s="934"/>
      <c r="Y75" s="934"/>
      <c r="Z75" s="923"/>
      <c r="AA75" s="922" t="s">
        <v>343</v>
      </c>
      <c r="AB75" s="934"/>
      <c r="AC75" s="934"/>
      <c r="AD75" s="923"/>
      <c r="AE75" s="922" t="s">
        <v>48</v>
      </c>
      <c r="AF75" s="934"/>
      <c r="AG75" s="934"/>
      <c r="AH75" s="923"/>
    </row>
    <row r="76" spans="1:35">
      <c r="A76" s="694"/>
      <c r="B76" s="695"/>
      <c r="C76" s="922" t="s">
        <v>11</v>
      </c>
      <c r="D76" s="923"/>
      <c r="E76" s="922" t="s">
        <v>12</v>
      </c>
      <c r="F76" s="923"/>
      <c r="G76" s="922" t="s">
        <v>11</v>
      </c>
      <c r="H76" s="923"/>
      <c r="I76" s="922" t="s">
        <v>12</v>
      </c>
      <c r="J76" s="923"/>
      <c r="K76" s="922" t="s">
        <v>11</v>
      </c>
      <c r="L76" s="923"/>
      <c r="M76" s="922" t="s">
        <v>12</v>
      </c>
      <c r="N76" s="923"/>
      <c r="O76" s="922" t="s">
        <v>11</v>
      </c>
      <c r="P76" s="923"/>
      <c r="Q76" s="922" t="s">
        <v>12</v>
      </c>
      <c r="R76" s="923"/>
      <c r="S76" s="922" t="s">
        <v>11</v>
      </c>
      <c r="T76" s="923"/>
      <c r="U76" s="922" t="s">
        <v>12</v>
      </c>
      <c r="V76" s="923"/>
      <c r="W76" s="922" t="s">
        <v>11</v>
      </c>
      <c r="X76" s="923"/>
      <c r="Y76" s="922" t="s">
        <v>12</v>
      </c>
      <c r="Z76" s="923"/>
      <c r="AA76" s="922" t="s">
        <v>11</v>
      </c>
      <c r="AB76" s="923"/>
      <c r="AC76" s="922" t="s">
        <v>12</v>
      </c>
      <c r="AD76" s="923"/>
      <c r="AE76" s="922" t="s">
        <v>11</v>
      </c>
      <c r="AF76" s="923"/>
      <c r="AG76" s="922" t="s">
        <v>12</v>
      </c>
      <c r="AH76" s="923"/>
    </row>
    <row r="77" spans="1:35">
      <c r="A77" s="938"/>
      <c r="B77" s="939"/>
      <c r="C77" s="589" t="s">
        <v>512</v>
      </c>
      <c r="D77" s="270" t="s">
        <v>515</v>
      </c>
      <c r="E77" s="589" t="s">
        <v>480</v>
      </c>
      <c r="F77" s="270" t="s">
        <v>481</v>
      </c>
      <c r="G77" s="589" t="s">
        <v>512</v>
      </c>
      <c r="H77" s="270" t="s">
        <v>515</v>
      </c>
      <c r="I77" s="589" t="s">
        <v>480</v>
      </c>
      <c r="J77" s="270" t="s">
        <v>481</v>
      </c>
      <c r="K77" s="589" t="s">
        <v>512</v>
      </c>
      <c r="L77" s="270" t="s">
        <v>515</v>
      </c>
      <c r="M77" s="589" t="s">
        <v>480</v>
      </c>
      <c r="N77" s="270" t="s">
        <v>481</v>
      </c>
      <c r="O77" s="589" t="s">
        <v>512</v>
      </c>
      <c r="P77" s="270" t="s">
        <v>515</v>
      </c>
      <c r="Q77" s="589" t="s">
        <v>480</v>
      </c>
      <c r="R77" s="270" t="s">
        <v>481</v>
      </c>
      <c r="S77" s="589" t="s">
        <v>512</v>
      </c>
      <c r="T77" s="270" t="s">
        <v>515</v>
      </c>
      <c r="U77" s="589" t="s">
        <v>480</v>
      </c>
      <c r="V77" s="270" t="s">
        <v>481</v>
      </c>
      <c r="W77" s="589" t="s">
        <v>512</v>
      </c>
      <c r="X77" s="270" t="s">
        <v>515</v>
      </c>
      <c r="Y77" s="589" t="s">
        <v>480</v>
      </c>
      <c r="Z77" s="270" t="s">
        <v>481</v>
      </c>
      <c r="AA77" s="589" t="s">
        <v>512</v>
      </c>
      <c r="AB77" s="270" t="s">
        <v>515</v>
      </c>
      <c r="AC77" s="589" t="s">
        <v>480</v>
      </c>
      <c r="AD77" s="270" t="s">
        <v>481</v>
      </c>
      <c r="AE77" s="589" t="s">
        <v>516</v>
      </c>
      <c r="AF77" s="270" t="s">
        <v>514</v>
      </c>
      <c r="AG77" s="589" t="s">
        <v>480</v>
      </c>
      <c r="AH77" s="270" t="s">
        <v>481</v>
      </c>
      <c r="AI77" s="171"/>
    </row>
    <row r="78" spans="1:35">
      <c r="A78" s="940"/>
      <c r="B78" s="941"/>
      <c r="C78" s="590" t="s">
        <v>226</v>
      </c>
      <c r="D78" s="271" t="s">
        <v>226</v>
      </c>
      <c r="E78" s="590" t="s">
        <v>226</v>
      </c>
      <c r="F78" s="271" t="s">
        <v>226</v>
      </c>
      <c r="G78" s="590" t="s">
        <v>226</v>
      </c>
      <c r="H78" s="271" t="s">
        <v>226</v>
      </c>
      <c r="I78" s="590" t="s">
        <v>226</v>
      </c>
      <c r="J78" s="271" t="s">
        <v>226</v>
      </c>
      <c r="K78" s="590" t="s">
        <v>226</v>
      </c>
      <c r="L78" s="271" t="s">
        <v>226</v>
      </c>
      <c r="M78" s="590" t="s">
        <v>226</v>
      </c>
      <c r="N78" s="271" t="s">
        <v>226</v>
      </c>
      <c r="O78" s="590" t="s">
        <v>226</v>
      </c>
      <c r="P78" s="271" t="s">
        <v>226</v>
      </c>
      <c r="Q78" s="590" t="s">
        <v>226</v>
      </c>
      <c r="R78" s="271" t="s">
        <v>226</v>
      </c>
      <c r="S78" s="590" t="s">
        <v>226</v>
      </c>
      <c r="T78" s="271" t="s">
        <v>226</v>
      </c>
      <c r="U78" s="590" t="s">
        <v>226</v>
      </c>
      <c r="V78" s="271" t="s">
        <v>226</v>
      </c>
      <c r="W78" s="590" t="s">
        <v>226</v>
      </c>
      <c r="X78" s="271" t="s">
        <v>226</v>
      </c>
      <c r="Y78" s="590" t="s">
        <v>226</v>
      </c>
      <c r="Z78" s="271" t="s">
        <v>226</v>
      </c>
      <c r="AA78" s="590" t="s">
        <v>226</v>
      </c>
      <c r="AB78" s="271" t="s">
        <v>226</v>
      </c>
      <c r="AC78" s="590" t="s">
        <v>226</v>
      </c>
      <c r="AD78" s="271" t="s">
        <v>226</v>
      </c>
      <c r="AE78" s="590" t="s">
        <v>226</v>
      </c>
      <c r="AF78" s="271" t="s">
        <v>226</v>
      </c>
      <c r="AG78" s="590" t="s">
        <v>226</v>
      </c>
      <c r="AH78" s="271" t="s">
        <v>226</v>
      </c>
    </row>
    <row r="79" spans="1:35">
      <c r="A79" s="160" t="s">
        <v>397</v>
      </c>
      <c r="B79" s="183"/>
      <c r="C79" s="602">
        <v>0</v>
      </c>
      <c r="D79" s="596">
        <v>0</v>
      </c>
      <c r="E79" s="602">
        <f t="shared" ref="E79:E110" si="0">C79-AL79</f>
        <v>0</v>
      </c>
      <c r="F79" s="596">
        <f t="shared" ref="F79:F110" si="1">D79-AM79</f>
        <v>0</v>
      </c>
      <c r="G79" s="602">
        <v>41.936</v>
      </c>
      <c r="H79" s="596">
        <v>47.561999999999998</v>
      </c>
      <c r="I79" s="602">
        <f t="shared" ref="I79:I128" si="2">G79-AP79</f>
        <v>41.936</v>
      </c>
      <c r="J79" s="596">
        <f t="shared" ref="J79:J98" si="3">H79-AQ79</f>
        <v>47.561999999999998</v>
      </c>
      <c r="K79" s="602">
        <v>867.97699999999998</v>
      </c>
      <c r="L79" s="596">
        <v>819.11599999999999</v>
      </c>
      <c r="M79" s="602">
        <f t="shared" ref="M79:M128" si="4">K79-AT79</f>
        <v>867.97699999999998</v>
      </c>
      <c r="N79" s="596">
        <f t="shared" ref="N79:N128" si="5">L79-AU79</f>
        <v>819.11599999999999</v>
      </c>
      <c r="O79" s="602">
        <v>1360.135</v>
      </c>
      <c r="P79" s="596">
        <v>1286.9549999999999</v>
      </c>
      <c r="Q79" s="602">
        <f t="shared" ref="Q79:Q128" si="6">O79-AX79</f>
        <v>1360.135</v>
      </c>
      <c r="R79" s="596">
        <f t="shared" ref="R79:R128" si="7">P79-AY79</f>
        <v>1286.9549999999999</v>
      </c>
      <c r="S79" s="602">
        <v>0</v>
      </c>
      <c r="T79" s="596">
        <v>0</v>
      </c>
      <c r="U79" s="602">
        <f t="shared" ref="U79:U128" si="8">S79-BB79</f>
        <v>0</v>
      </c>
      <c r="V79" s="596">
        <f t="shared" ref="V79:V128" si="9">T79-BC79</f>
        <v>0</v>
      </c>
      <c r="W79" s="602">
        <v>255.43899999999999</v>
      </c>
      <c r="X79" s="596">
        <v>233.779</v>
      </c>
      <c r="Y79" s="602">
        <f t="shared" ref="Y79:Y128" si="10">W79-BF79</f>
        <v>255.43899999999999</v>
      </c>
      <c r="Z79" s="596">
        <f t="shared" ref="Z79:Z128" si="11">X79-BG79</f>
        <v>233.779</v>
      </c>
      <c r="AA79" s="602">
        <v>-2.1000000000000001E-2</v>
      </c>
      <c r="AB79" s="596">
        <v>-2.5999999999999999E-2</v>
      </c>
      <c r="AC79" s="602">
        <f t="shared" ref="AC79:AC128" si="12">AA79-BJ79</f>
        <v>-2.1000000000000001E-2</v>
      </c>
      <c r="AD79" s="596">
        <f>AB79-BK79</f>
        <v>-2.5999999999999999E-2</v>
      </c>
      <c r="AE79" s="602">
        <v>2525.4659999999999</v>
      </c>
      <c r="AF79" s="596">
        <v>2387.386</v>
      </c>
      <c r="AG79" s="602">
        <f t="shared" ref="AG79:AG128" si="13">AE79-BN79</f>
        <v>2525.4659999999999</v>
      </c>
      <c r="AH79" s="596">
        <f t="shared" ref="AH79:AH128" si="14">AF79-BO79</f>
        <v>2387.386</v>
      </c>
      <c r="AI79" s="697"/>
    </row>
    <row r="80" spans="1:35">
      <c r="A80" s="166"/>
      <c r="B80" s="167" t="s">
        <v>65</v>
      </c>
      <c r="C80" s="593">
        <v>0</v>
      </c>
      <c r="D80" s="597">
        <v>0</v>
      </c>
      <c r="E80" s="593">
        <f t="shared" si="0"/>
        <v>0</v>
      </c>
      <c r="F80" s="597">
        <f t="shared" si="1"/>
        <v>0</v>
      </c>
      <c r="G80" s="593">
        <v>41.91</v>
      </c>
      <c r="H80" s="597">
        <v>44.332999999999998</v>
      </c>
      <c r="I80" s="593">
        <f t="shared" si="2"/>
        <v>41.91</v>
      </c>
      <c r="J80" s="597">
        <f t="shared" si="3"/>
        <v>44.332999999999998</v>
      </c>
      <c r="K80" s="593">
        <v>856.202</v>
      </c>
      <c r="L80" s="597">
        <v>811.69600000000003</v>
      </c>
      <c r="M80" s="593">
        <f t="shared" si="4"/>
        <v>856.202</v>
      </c>
      <c r="N80" s="597">
        <f t="shared" si="5"/>
        <v>811.69600000000003</v>
      </c>
      <c r="O80" s="593">
        <v>1350.962</v>
      </c>
      <c r="P80" s="597">
        <v>1269.567</v>
      </c>
      <c r="Q80" s="593">
        <f t="shared" si="6"/>
        <v>1350.962</v>
      </c>
      <c r="R80" s="597">
        <f t="shared" si="7"/>
        <v>1269.567</v>
      </c>
      <c r="S80" s="593">
        <v>0</v>
      </c>
      <c r="T80" s="597">
        <v>0</v>
      </c>
      <c r="U80" s="593">
        <f t="shared" si="8"/>
        <v>0</v>
      </c>
      <c r="V80" s="597">
        <f t="shared" si="9"/>
        <v>0</v>
      </c>
      <c r="W80" s="593">
        <v>255.33500000000001</v>
      </c>
      <c r="X80" s="597">
        <v>233.65100000000001</v>
      </c>
      <c r="Y80" s="593">
        <f t="shared" si="10"/>
        <v>255.33500000000001</v>
      </c>
      <c r="Z80" s="597">
        <f t="shared" si="11"/>
        <v>233.65100000000001</v>
      </c>
      <c r="AA80" s="593">
        <v>0</v>
      </c>
      <c r="AB80" s="597">
        <v>0</v>
      </c>
      <c r="AC80" s="593">
        <f t="shared" si="12"/>
        <v>0</v>
      </c>
      <c r="AD80" s="597">
        <f t="shared" ref="AD80:AD128" si="15">AB80-BK80</f>
        <v>0</v>
      </c>
      <c r="AE80" s="593">
        <v>2504.4090000000001</v>
      </c>
      <c r="AF80" s="597">
        <v>2359.2469999999998</v>
      </c>
      <c r="AG80" s="593">
        <f t="shared" si="13"/>
        <v>2504.4090000000001</v>
      </c>
      <c r="AH80" s="597">
        <f t="shared" si="14"/>
        <v>2359.2469999999998</v>
      </c>
    </row>
    <row r="81" spans="1:35">
      <c r="A81" s="166"/>
      <c r="B81" s="173" t="s">
        <v>439</v>
      </c>
      <c r="C81" s="593">
        <v>0</v>
      </c>
      <c r="D81" s="597">
        <v>0</v>
      </c>
      <c r="E81" s="593">
        <f t="shared" si="0"/>
        <v>0</v>
      </c>
      <c r="F81" s="597">
        <f t="shared" si="1"/>
        <v>0</v>
      </c>
      <c r="G81" s="593">
        <v>35.832000000000001</v>
      </c>
      <c r="H81" s="597">
        <v>43.118000000000002</v>
      </c>
      <c r="I81" s="593">
        <f t="shared" si="2"/>
        <v>35.832000000000001</v>
      </c>
      <c r="J81" s="597">
        <f t="shared" si="3"/>
        <v>43.118000000000002</v>
      </c>
      <c r="K81" s="593">
        <v>856.10299999999995</v>
      </c>
      <c r="L81" s="597">
        <v>795.43600000000004</v>
      </c>
      <c r="M81" s="593">
        <f t="shared" si="4"/>
        <v>856.10299999999995</v>
      </c>
      <c r="N81" s="597">
        <f t="shared" si="5"/>
        <v>795.43600000000004</v>
      </c>
      <c r="O81" s="593">
        <v>1336.443</v>
      </c>
      <c r="P81" s="597">
        <v>1259.818</v>
      </c>
      <c r="Q81" s="593">
        <f t="shared" si="6"/>
        <v>1336.443</v>
      </c>
      <c r="R81" s="597">
        <f t="shared" si="7"/>
        <v>1259.818</v>
      </c>
      <c r="S81" s="593">
        <v>0</v>
      </c>
      <c r="T81" s="597">
        <v>0</v>
      </c>
      <c r="U81" s="593">
        <f t="shared" si="8"/>
        <v>0</v>
      </c>
      <c r="V81" s="597">
        <f t="shared" si="9"/>
        <v>0</v>
      </c>
      <c r="W81" s="593">
        <v>255.18299999999999</v>
      </c>
      <c r="X81" s="597">
        <v>230.72300000000001</v>
      </c>
      <c r="Y81" s="593">
        <f t="shared" si="10"/>
        <v>255.18299999999999</v>
      </c>
      <c r="Z81" s="597">
        <f t="shared" si="11"/>
        <v>230.72300000000001</v>
      </c>
      <c r="AA81" s="593">
        <v>0</v>
      </c>
      <c r="AB81" s="597">
        <v>0</v>
      </c>
      <c r="AC81" s="593">
        <f t="shared" si="12"/>
        <v>0</v>
      </c>
      <c r="AD81" s="597">
        <f t="shared" si="15"/>
        <v>0</v>
      </c>
      <c r="AE81" s="593">
        <v>2483.5610000000001</v>
      </c>
      <c r="AF81" s="597">
        <v>2329.0949999999998</v>
      </c>
      <c r="AG81" s="593">
        <f t="shared" si="13"/>
        <v>2483.5610000000001</v>
      </c>
      <c r="AH81" s="597">
        <f t="shared" si="14"/>
        <v>2329.0949999999998</v>
      </c>
      <c r="AI81" s="171"/>
    </row>
    <row r="82" spans="1:35">
      <c r="A82" s="166"/>
      <c r="B82" s="173" t="s">
        <v>440</v>
      </c>
      <c r="C82" s="593">
        <v>0</v>
      </c>
      <c r="D82" s="597">
        <v>0</v>
      </c>
      <c r="E82" s="593">
        <f t="shared" si="0"/>
        <v>0</v>
      </c>
      <c r="F82" s="597">
        <f t="shared" si="1"/>
        <v>0</v>
      </c>
      <c r="G82" s="593">
        <v>2.1000000000000001E-2</v>
      </c>
      <c r="H82" s="597">
        <v>2.1000000000000001E-2</v>
      </c>
      <c r="I82" s="593">
        <f t="shared" si="2"/>
        <v>2.1000000000000001E-2</v>
      </c>
      <c r="J82" s="597">
        <f t="shared" si="3"/>
        <v>2.1000000000000001E-2</v>
      </c>
      <c r="K82" s="593">
        <v>9.9000000000000005E-2</v>
      </c>
      <c r="L82" s="597">
        <v>0</v>
      </c>
      <c r="M82" s="593">
        <f t="shared" si="4"/>
        <v>9.9000000000000005E-2</v>
      </c>
      <c r="N82" s="597">
        <f t="shared" si="5"/>
        <v>0</v>
      </c>
      <c r="O82" s="593">
        <v>14.433999999999999</v>
      </c>
      <c r="P82" s="597">
        <v>13.021000000000001</v>
      </c>
      <c r="Q82" s="593">
        <f t="shared" si="6"/>
        <v>14.433999999999999</v>
      </c>
      <c r="R82" s="597">
        <f t="shared" si="7"/>
        <v>13.021000000000001</v>
      </c>
      <c r="S82" s="593">
        <v>0</v>
      </c>
      <c r="T82" s="597">
        <v>0</v>
      </c>
      <c r="U82" s="593">
        <f t="shared" si="8"/>
        <v>0</v>
      </c>
      <c r="V82" s="597">
        <f t="shared" si="9"/>
        <v>0</v>
      </c>
      <c r="W82" s="593">
        <v>1.2E-2</v>
      </c>
      <c r="X82" s="597">
        <v>1.2E-2</v>
      </c>
      <c r="Y82" s="593">
        <f t="shared" si="10"/>
        <v>1.2E-2</v>
      </c>
      <c r="Z82" s="597">
        <f t="shared" si="11"/>
        <v>1.2E-2</v>
      </c>
      <c r="AA82" s="593">
        <v>0</v>
      </c>
      <c r="AB82" s="597">
        <v>0</v>
      </c>
      <c r="AC82" s="593">
        <f t="shared" si="12"/>
        <v>0</v>
      </c>
      <c r="AD82" s="597">
        <f t="shared" si="15"/>
        <v>0</v>
      </c>
      <c r="AE82" s="593">
        <v>14.566000000000001</v>
      </c>
      <c r="AF82" s="597">
        <v>13.054</v>
      </c>
      <c r="AG82" s="593">
        <f t="shared" si="13"/>
        <v>14.566000000000001</v>
      </c>
      <c r="AH82" s="597">
        <f t="shared" si="14"/>
        <v>13.054</v>
      </c>
    </row>
    <row r="83" spans="1:35">
      <c r="A83" s="166"/>
      <c r="B83" s="173" t="s">
        <v>441</v>
      </c>
      <c r="C83" s="593">
        <v>0</v>
      </c>
      <c r="D83" s="597">
        <v>0</v>
      </c>
      <c r="E83" s="593">
        <f t="shared" si="0"/>
        <v>0</v>
      </c>
      <c r="F83" s="597">
        <f t="shared" si="1"/>
        <v>0</v>
      </c>
      <c r="G83" s="593">
        <v>6.0570000000000004</v>
      </c>
      <c r="H83" s="597">
        <v>1.194</v>
      </c>
      <c r="I83" s="593">
        <f t="shared" si="2"/>
        <v>6.0570000000000004</v>
      </c>
      <c r="J83" s="597">
        <f t="shared" si="3"/>
        <v>1.194</v>
      </c>
      <c r="K83" s="593">
        <v>0</v>
      </c>
      <c r="L83" s="597">
        <v>16.260000000000002</v>
      </c>
      <c r="M83" s="593">
        <f t="shared" si="4"/>
        <v>0</v>
      </c>
      <c r="N83" s="597">
        <f t="shared" si="5"/>
        <v>16.260000000000002</v>
      </c>
      <c r="O83" s="593">
        <v>8.5000000000000006E-2</v>
      </c>
      <c r="P83" s="597">
        <v>-3.2719999999999998</v>
      </c>
      <c r="Q83" s="593">
        <f t="shared" si="6"/>
        <v>8.5000000000000006E-2</v>
      </c>
      <c r="R83" s="597">
        <f t="shared" si="7"/>
        <v>-3.2719999999999998</v>
      </c>
      <c r="S83" s="593">
        <v>0</v>
      </c>
      <c r="T83" s="597">
        <v>0</v>
      </c>
      <c r="U83" s="593">
        <f t="shared" si="8"/>
        <v>0</v>
      </c>
      <c r="V83" s="597">
        <f t="shared" si="9"/>
        <v>0</v>
      </c>
      <c r="W83" s="593">
        <v>0.14000000000000001</v>
      </c>
      <c r="X83" s="597">
        <v>2.9159999999999999</v>
      </c>
      <c r="Y83" s="593">
        <f t="shared" si="10"/>
        <v>0.14000000000000001</v>
      </c>
      <c r="Z83" s="597">
        <f t="shared" si="11"/>
        <v>2.9159999999999999</v>
      </c>
      <c r="AA83" s="593">
        <v>0</v>
      </c>
      <c r="AB83" s="597">
        <v>0</v>
      </c>
      <c r="AC83" s="593">
        <f t="shared" si="12"/>
        <v>0</v>
      </c>
      <c r="AD83" s="597">
        <f t="shared" si="15"/>
        <v>0</v>
      </c>
      <c r="AE83" s="593">
        <v>6.282</v>
      </c>
      <c r="AF83" s="597">
        <v>17.097999999999999</v>
      </c>
      <c r="AG83" s="593">
        <f t="shared" si="13"/>
        <v>6.282</v>
      </c>
      <c r="AH83" s="597">
        <f t="shared" si="14"/>
        <v>17.097999999999999</v>
      </c>
      <c r="AI83" s="171"/>
    </row>
    <row r="84" spans="1:35">
      <c r="A84" s="166"/>
      <c r="B84" s="167" t="s">
        <v>66</v>
      </c>
      <c r="C84" s="593">
        <v>0</v>
      </c>
      <c r="D84" s="597">
        <v>0</v>
      </c>
      <c r="E84" s="593">
        <f t="shared" si="0"/>
        <v>0</v>
      </c>
      <c r="F84" s="597">
        <f t="shared" si="1"/>
        <v>0</v>
      </c>
      <c r="G84" s="593">
        <v>2.5999999999999999E-2</v>
      </c>
      <c r="H84" s="597">
        <v>3.2290000000000001</v>
      </c>
      <c r="I84" s="593">
        <f t="shared" si="2"/>
        <v>2.5999999999999999E-2</v>
      </c>
      <c r="J84" s="597">
        <f t="shared" si="3"/>
        <v>3.2290000000000001</v>
      </c>
      <c r="K84" s="593">
        <v>11.775</v>
      </c>
      <c r="L84" s="597">
        <v>7.42</v>
      </c>
      <c r="M84" s="593">
        <f t="shared" si="4"/>
        <v>11.775</v>
      </c>
      <c r="N84" s="597">
        <f t="shared" si="5"/>
        <v>7.42</v>
      </c>
      <c r="O84" s="593">
        <v>9.173</v>
      </c>
      <c r="P84" s="597">
        <v>17.388000000000002</v>
      </c>
      <c r="Q84" s="593">
        <f t="shared" si="6"/>
        <v>9.173</v>
      </c>
      <c r="R84" s="597">
        <f t="shared" si="7"/>
        <v>17.388000000000002</v>
      </c>
      <c r="S84" s="593">
        <v>0</v>
      </c>
      <c r="T84" s="597">
        <v>0</v>
      </c>
      <c r="U84" s="593">
        <f t="shared" si="8"/>
        <v>0</v>
      </c>
      <c r="V84" s="597">
        <f t="shared" si="9"/>
        <v>0</v>
      </c>
      <c r="W84" s="593">
        <v>0.104</v>
      </c>
      <c r="X84" s="597">
        <v>0.128</v>
      </c>
      <c r="Y84" s="593">
        <f t="shared" si="10"/>
        <v>0.104</v>
      </c>
      <c r="Z84" s="597">
        <f t="shared" si="11"/>
        <v>0.128</v>
      </c>
      <c r="AA84" s="593">
        <v>-2.1000000000000001E-2</v>
      </c>
      <c r="AB84" s="597">
        <v>-2.5999999999999999E-2</v>
      </c>
      <c r="AC84" s="593">
        <f t="shared" si="12"/>
        <v>-2.1000000000000001E-2</v>
      </c>
      <c r="AD84" s="597">
        <f t="shared" si="15"/>
        <v>-2.5999999999999999E-2</v>
      </c>
      <c r="AE84" s="593">
        <v>21.056999999999999</v>
      </c>
      <c r="AF84" s="597">
        <v>28.138999999999999</v>
      </c>
      <c r="AG84" s="593">
        <f t="shared" si="13"/>
        <v>21.056999999999999</v>
      </c>
      <c r="AH84" s="597">
        <f t="shared" si="14"/>
        <v>28.138999999999999</v>
      </c>
    </row>
    <row r="85" spans="1:35">
      <c r="E85" s="713"/>
      <c r="F85" s="713"/>
      <c r="I85" s="713"/>
      <c r="J85" s="713"/>
      <c r="M85" s="713"/>
      <c r="N85" s="713"/>
      <c r="Q85" s="713"/>
      <c r="R85" s="713"/>
      <c r="S85" s="171"/>
      <c r="T85" s="171"/>
      <c r="U85" s="713"/>
      <c r="V85" s="713"/>
      <c r="W85" s="171"/>
      <c r="X85" s="171"/>
      <c r="Y85" s="713"/>
      <c r="Z85" s="713"/>
      <c r="AA85" s="171"/>
      <c r="AB85" s="171"/>
      <c r="AC85" s="713"/>
      <c r="AD85" s="713"/>
      <c r="AE85" s="171"/>
      <c r="AF85" s="171"/>
      <c r="AG85" s="713"/>
      <c r="AH85" s="713"/>
      <c r="AI85" s="171"/>
    </row>
    <row r="86" spans="1:35">
      <c r="A86" s="160" t="s">
        <v>401</v>
      </c>
      <c r="B86" s="168"/>
      <c r="C86" s="602">
        <v>0</v>
      </c>
      <c r="D86" s="596">
        <v>0</v>
      </c>
      <c r="E86" s="602">
        <f t="shared" si="0"/>
        <v>0</v>
      </c>
      <c r="F86" s="596">
        <f t="shared" si="1"/>
        <v>0</v>
      </c>
      <c r="G86" s="602">
        <v>-3.91</v>
      </c>
      <c r="H86" s="596">
        <v>-4.069</v>
      </c>
      <c r="I86" s="602">
        <f t="shared" si="2"/>
        <v>-3.91</v>
      </c>
      <c r="J86" s="596">
        <f t="shared" si="3"/>
        <v>-4.069</v>
      </c>
      <c r="K86" s="602">
        <v>-276.2</v>
      </c>
      <c r="L86" s="596">
        <v>-265.29000000000002</v>
      </c>
      <c r="M86" s="602">
        <f t="shared" si="4"/>
        <v>-276.2</v>
      </c>
      <c r="N86" s="596">
        <f t="shared" si="5"/>
        <v>-265.29000000000002</v>
      </c>
      <c r="O86" s="602">
        <v>-766.18899999999996</v>
      </c>
      <c r="P86" s="596">
        <v>-540.95799999999997</v>
      </c>
      <c r="Q86" s="602">
        <f t="shared" si="6"/>
        <v>-766.18899999999996</v>
      </c>
      <c r="R86" s="596">
        <f t="shared" si="7"/>
        <v>-540.95799999999997</v>
      </c>
      <c r="S86" s="602">
        <v>0</v>
      </c>
      <c r="T86" s="596">
        <v>0</v>
      </c>
      <c r="U86" s="602">
        <f t="shared" si="8"/>
        <v>0</v>
      </c>
      <c r="V86" s="596">
        <f t="shared" si="9"/>
        <v>0</v>
      </c>
      <c r="W86" s="602">
        <v>-106.387</v>
      </c>
      <c r="X86" s="596">
        <v>-116.66</v>
      </c>
      <c r="Y86" s="602">
        <f t="shared" si="10"/>
        <v>-106.387</v>
      </c>
      <c r="Z86" s="596">
        <f t="shared" si="11"/>
        <v>-116.66</v>
      </c>
      <c r="AA86" s="602">
        <v>0</v>
      </c>
      <c r="AB86" s="596">
        <v>0</v>
      </c>
      <c r="AC86" s="602">
        <f t="shared" si="12"/>
        <v>0</v>
      </c>
      <c r="AD86" s="596">
        <f t="shared" si="15"/>
        <v>0</v>
      </c>
      <c r="AE86" s="602">
        <v>-1152.6859999999999</v>
      </c>
      <c r="AF86" s="596">
        <v>-926.97699999999998</v>
      </c>
      <c r="AG86" s="602">
        <f t="shared" si="13"/>
        <v>-1152.6859999999999</v>
      </c>
      <c r="AH86" s="596">
        <f t="shared" si="14"/>
        <v>-926.97699999999998</v>
      </c>
      <c r="AI86" s="146"/>
    </row>
    <row r="87" spans="1:35">
      <c r="A87" s="166"/>
      <c r="B87" s="173" t="s">
        <v>402</v>
      </c>
      <c r="C87" s="593">
        <v>0</v>
      </c>
      <c r="D87" s="597">
        <v>0</v>
      </c>
      <c r="E87" s="593">
        <f t="shared" si="0"/>
        <v>0</v>
      </c>
      <c r="F87" s="597">
        <f t="shared" si="1"/>
        <v>0</v>
      </c>
      <c r="G87" s="593">
        <v>-8.4000000000000005E-2</v>
      </c>
      <c r="H87" s="597">
        <v>-0.157</v>
      </c>
      <c r="I87" s="593">
        <f t="shared" si="2"/>
        <v>-8.4000000000000005E-2</v>
      </c>
      <c r="J87" s="597">
        <f t="shared" si="3"/>
        <v>-0.157</v>
      </c>
      <c r="K87" s="593">
        <v>-204.87899999999999</v>
      </c>
      <c r="L87" s="597">
        <v>-200.36199999999999</v>
      </c>
      <c r="M87" s="593">
        <f t="shared" si="4"/>
        <v>-204.87899999999999</v>
      </c>
      <c r="N87" s="597">
        <f t="shared" si="5"/>
        <v>-200.36199999999999</v>
      </c>
      <c r="O87" s="593">
        <v>-562.32799999999997</v>
      </c>
      <c r="P87" s="597">
        <v>-364.363</v>
      </c>
      <c r="Q87" s="593">
        <f t="shared" si="6"/>
        <v>-562.32799999999997</v>
      </c>
      <c r="R87" s="597">
        <f t="shared" si="7"/>
        <v>-364.363</v>
      </c>
      <c r="S87" s="593">
        <v>0</v>
      </c>
      <c r="T87" s="597">
        <v>0</v>
      </c>
      <c r="U87" s="593">
        <f t="shared" si="8"/>
        <v>0</v>
      </c>
      <c r="V87" s="597">
        <f t="shared" si="9"/>
        <v>0</v>
      </c>
      <c r="W87" s="593">
        <v>-86.369</v>
      </c>
      <c r="X87" s="597">
        <v>-99.75</v>
      </c>
      <c r="Y87" s="593">
        <f t="shared" si="10"/>
        <v>-86.369</v>
      </c>
      <c r="Z87" s="597">
        <f t="shared" si="11"/>
        <v>-99.75</v>
      </c>
      <c r="AA87" s="593">
        <v>0</v>
      </c>
      <c r="AB87" s="597">
        <v>0</v>
      </c>
      <c r="AC87" s="593">
        <f t="shared" si="12"/>
        <v>0</v>
      </c>
      <c r="AD87" s="597">
        <f t="shared" si="15"/>
        <v>0</v>
      </c>
      <c r="AE87" s="593">
        <v>-853.66</v>
      </c>
      <c r="AF87" s="597">
        <v>-664.63199999999995</v>
      </c>
      <c r="AG87" s="593">
        <f t="shared" si="13"/>
        <v>-853.66</v>
      </c>
      <c r="AH87" s="597">
        <f t="shared" si="14"/>
        <v>-664.63199999999995</v>
      </c>
    </row>
    <row r="88" spans="1:35">
      <c r="A88" s="166"/>
      <c r="B88" s="173" t="s">
        <v>403</v>
      </c>
      <c r="C88" s="593">
        <v>0</v>
      </c>
      <c r="D88" s="597">
        <v>0</v>
      </c>
      <c r="E88" s="593">
        <f t="shared" si="0"/>
        <v>0</v>
      </c>
      <c r="F88" s="597">
        <f t="shared" si="1"/>
        <v>0</v>
      </c>
      <c r="G88" s="593">
        <v>0</v>
      </c>
      <c r="H88" s="597">
        <v>-1.2E-2</v>
      </c>
      <c r="I88" s="593">
        <f t="shared" si="2"/>
        <v>0</v>
      </c>
      <c r="J88" s="597">
        <f t="shared" si="3"/>
        <v>-1.2E-2</v>
      </c>
      <c r="K88" s="593">
        <v>-3.0000000000000001E-3</v>
      </c>
      <c r="L88" s="597">
        <v>-3.0000000000000001E-3</v>
      </c>
      <c r="M88" s="593">
        <f t="shared" si="4"/>
        <v>-3.0000000000000001E-3</v>
      </c>
      <c r="N88" s="597">
        <f t="shared" si="5"/>
        <v>-3.0000000000000001E-3</v>
      </c>
      <c r="O88" s="593">
        <v>-53.271999999999998</v>
      </c>
      <c r="P88" s="597">
        <v>-50.33</v>
      </c>
      <c r="Q88" s="593">
        <f t="shared" si="6"/>
        <v>-53.271999999999998</v>
      </c>
      <c r="R88" s="597">
        <f t="shared" si="7"/>
        <v>-50.33</v>
      </c>
      <c r="S88" s="593">
        <v>0</v>
      </c>
      <c r="T88" s="597">
        <v>0</v>
      </c>
      <c r="U88" s="593">
        <f t="shared" si="8"/>
        <v>0</v>
      </c>
      <c r="V88" s="597">
        <f t="shared" si="9"/>
        <v>0</v>
      </c>
      <c r="W88" s="593">
        <v>0</v>
      </c>
      <c r="X88" s="597">
        <v>0</v>
      </c>
      <c r="Y88" s="593">
        <f t="shared" si="10"/>
        <v>0</v>
      </c>
      <c r="Z88" s="597">
        <f t="shared" si="11"/>
        <v>0</v>
      </c>
      <c r="AA88" s="593">
        <v>0</v>
      </c>
      <c r="AB88" s="597">
        <v>0</v>
      </c>
      <c r="AC88" s="593">
        <f t="shared" si="12"/>
        <v>0</v>
      </c>
      <c r="AD88" s="597">
        <f t="shared" si="15"/>
        <v>0</v>
      </c>
      <c r="AE88" s="593">
        <v>-53.274999999999999</v>
      </c>
      <c r="AF88" s="597">
        <v>-50.344999999999999</v>
      </c>
      <c r="AG88" s="593">
        <f t="shared" si="13"/>
        <v>-53.274999999999999</v>
      </c>
      <c r="AH88" s="597">
        <f t="shared" si="14"/>
        <v>-50.344999999999999</v>
      </c>
    </row>
    <row r="89" spans="1:35">
      <c r="A89" s="166"/>
      <c r="B89" s="173" t="s">
        <v>70</v>
      </c>
      <c r="C89" s="593">
        <v>0</v>
      </c>
      <c r="D89" s="597">
        <v>0</v>
      </c>
      <c r="E89" s="593">
        <f t="shared" si="0"/>
        <v>0</v>
      </c>
      <c r="F89" s="597">
        <f t="shared" si="1"/>
        <v>0</v>
      </c>
      <c r="G89" s="593">
        <v>7.0000000000000001E-3</v>
      </c>
      <c r="H89" s="597">
        <v>-2.4E-2</v>
      </c>
      <c r="I89" s="593">
        <f t="shared" si="2"/>
        <v>7.0000000000000001E-3</v>
      </c>
      <c r="J89" s="597">
        <f t="shared" si="3"/>
        <v>-2.4E-2</v>
      </c>
      <c r="K89" s="593">
        <v>-71.131</v>
      </c>
      <c r="L89" s="597">
        <v>-63.05</v>
      </c>
      <c r="M89" s="593">
        <f t="shared" si="4"/>
        <v>-71.131</v>
      </c>
      <c r="N89" s="597">
        <f t="shared" si="5"/>
        <v>-63.05</v>
      </c>
      <c r="O89" s="593">
        <v>-103.82</v>
      </c>
      <c r="P89" s="597">
        <v>-86.200999999999993</v>
      </c>
      <c r="Q89" s="593">
        <f t="shared" si="6"/>
        <v>-103.82</v>
      </c>
      <c r="R89" s="597">
        <f t="shared" si="7"/>
        <v>-86.200999999999993</v>
      </c>
      <c r="S89" s="593">
        <v>0</v>
      </c>
      <c r="T89" s="597">
        <v>0</v>
      </c>
      <c r="U89" s="593">
        <f t="shared" si="8"/>
        <v>0</v>
      </c>
      <c r="V89" s="597">
        <f t="shared" si="9"/>
        <v>0</v>
      </c>
      <c r="W89" s="593">
        <v>-18.638000000000002</v>
      </c>
      <c r="X89" s="597">
        <v>-15.045999999999999</v>
      </c>
      <c r="Y89" s="593">
        <f t="shared" si="10"/>
        <v>-18.638000000000002</v>
      </c>
      <c r="Z89" s="597">
        <f t="shared" si="11"/>
        <v>-15.045999999999999</v>
      </c>
      <c r="AA89" s="593">
        <v>0</v>
      </c>
      <c r="AB89" s="597">
        <v>0</v>
      </c>
      <c r="AC89" s="593">
        <f t="shared" si="12"/>
        <v>0</v>
      </c>
      <c r="AD89" s="597">
        <f t="shared" si="15"/>
        <v>0</v>
      </c>
      <c r="AE89" s="593">
        <v>-193.58199999999999</v>
      </c>
      <c r="AF89" s="597">
        <v>-164.321</v>
      </c>
      <c r="AG89" s="593">
        <f t="shared" si="13"/>
        <v>-193.58199999999999</v>
      </c>
      <c r="AH89" s="597">
        <f t="shared" si="14"/>
        <v>-164.321</v>
      </c>
    </row>
    <row r="90" spans="1:35">
      <c r="A90" s="166"/>
      <c r="B90" s="173" t="s">
        <v>404</v>
      </c>
      <c r="C90" s="593">
        <v>0</v>
      </c>
      <c r="D90" s="597">
        <v>0</v>
      </c>
      <c r="E90" s="593">
        <f t="shared" si="0"/>
        <v>0</v>
      </c>
      <c r="F90" s="597">
        <f t="shared" si="1"/>
        <v>0</v>
      </c>
      <c r="G90" s="593">
        <v>-3.8330000000000002</v>
      </c>
      <c r="H90" s="597">
        <v>-3.8759999999999999</v>
      </c>
      <c r="I90" s="593">
        <f t="shared" si="2"/>
        <v>-3.8330000000000002</v>
      </c>
      <c r="J90" s="597">
        <f t="shared" si="3"/>
        <v>-3.8759999999999999</v>
      </c>
      <c r="K90" s="593">
        <v>-0.187</v>
      </c>
      <c r="L90" s="597">
        <v>-1.875</v>
      </c>
      <c r="M90" s="593">
        <f t="shared" si="4"/>
        <v>-0.187</v>
      </c>
      <c r="N90" s="597">
        <f t="shared" si="5"/>
        <v>-1.875</v>
      </c>
      <c r="O90" s="593">
        <v>-46.768999999999998</v>
      </c>
      <c r="P90" s="597">
        <v>-40.064</v>
      </c>
      <c r="Q90" s="593">
        <f t="shared" si="6"/>
        <v>-46.768999999999998</v>
      </c>
      <c r="R90" s="597">
        <f t="shared" si="7"/>
        <v>-40.064</v>
      </c>
      <c r="S90" s="593">
        <v>0</v>
      </c>
      <c r="T90" s="597">
        <v>0</v>
      </c>
      <c r="U90" s="593">
        <f t="shared" si="8"/>
        <v>0</v>
      </c>
      <c r="V90" s="597">
        <f t="shared" si="9"/>
        <v>0</v>
      </c>
      <c r="W90" s="593">
        <v>-1.38</v>
      </c>
      <c r="X90" s="597">
        <v>-1.8640000000000001</v>
      </c>
      <c r="Y90" s="593">
        <f t="shared" si="10"/>
        <v>-1.38</v>
      </c>
      <c r="Z90" s="597">
        <f t="shared" si="11"/>
        <v>-1.8640000000000001</v>
      </c>
      <c r="AA90" s="593">
        <v>0</v>
      </c>
      <c r="AB90" s="597">
        <v>0</v>
      </c>
      <c r="AC90" s="593">
        <f t="shared" si="12"/>
        <v>0</v>
      </c>
      <c r="AD90" s="597">
        <f t="shared" si="15"/>
        <v>0</v>
      </c>
      <c r="AE90" s="593">
        <v>-52.168999999999997</v>
      </c>
      <c r="AF90" s="597">
        <v>-47.679000000000002</v>
      </c>
      <c r="AG90" s="593">
        <f t="shared" si="13"/>
        <v>-52.168999999999997</v>
      </c>
      <c r="AH90" s="597">
        <f t="shared" si="14"/>
        <v>-47.679000000000002</v>
      </c>
    </row>
    <row r="91" spans="1:35">
      <c r="E91" s="713"/>
      <c r="F91" s="713"/>
      <c r="I91" s="713"/>
      <c r="J91" s="713"/>
      <c r="M91" s="713"/>
      <c r="N91" s="713"/>
      <c r="Q91" s="713"/>
      <c r="R91" s="713"/>
      <c r="S91" s="171"/>
      <c r="T91" s="171"/>
      <c r="U91" s="713"/>
      <c r="V91" s="713"/>
      <c r="W91" s="171"/>
      <c r="X91" s="171"/>
      <c r="Y91" s="713"/>
      <c r="Z91" s="713"/>
      <c r="AA91" s="171"/>
      <c r="AB91" s="171"/>
      <c r="AC91" s="713"/>
      <c r="AD91" s="713"/>
      <c r="AE91" s="171"/>
      <c r="AF91" s="171"/>
      <c r="AG91" s="713"/>
      <c r="AH91" s="713"/>
      <c r="AI91" s="171"/>
    </row>
    <row r="92" spans="1:35">
      <c r="A92" s="160" t="s">
        <v>405</v>
      </c>
      <c r="B92" s="183"/>
      <c r="C92" s="602">
        <v>0</v>
      </c>
      <c r="D92" s="596">
        <v>0</v>
      </c>
      <c r="E92" s="602">
        <f t="shared" si="0"/>
        <v>0</v>
      </c>
      <c r="F92" s="596">
        <f t="shared" si="1"/>
        <v>0</v>
      </c>
      <c r="G92" s="602">
        <v>38.026000000000003</v>
      </c>
      <c r="H92" s="596">
        <v>43.493000000000002</v>
      </c>
      <c r="I92" s="602">
        <f t="shared" si="2"/>
        <v>38.026000000000003</v>
      </c>
      <c r="J92" s="596">
        <f t="shared" si="3"/>
        <v>43.493000000000002</v>
      </c>
      <c r="K92" s="602">
        <v>591.77700000000004</v>
      </c>
      <c r="L92" s="596">
        <v>553.82600000000002</v>
      </c>
      <c r="M92" s="602">
        <f t="shared" si="4"/>
        <v>591.77700000000004</v>
      </c>
      <c r="N92" s="596">
        <f t="shared" si="5"/>
        <v>553.82600000000002</v>
      </c>
      <c r="O92" s="602">
        <v>593.94600000000003</v>
      </c>
      <c r="P92" s="596">
        <v>745.99699999999996</v>
      </c>
      <c r="Q92" s="602">
        <f t="shared" si="6"/>
        <v>593.94600000000003</v>
      </c>
      <c r="R92" s="596">
        <f t="shared" si="7"/>
        <v>745.99699999999996</v>
      </c>
      <c r="S92" s="602">
        <v>0</v>
      </c>
      <c r="T92" s="596">
        <v>0</v>
      </c>
      <c r="U92" s="602">
        <f t="shared" si="8"/>
        <v>0</v>
      </c>
      <c r="V92" s="596">
        <f t="shared" si="9"/>
        <v>0</v>
      </c>
      <c r="W92" s="602">
        <v>149.05199999999999</v>
      </c>
      <c r="X92" s="596">
        <v>117.119</v>
      </c>
      <c r="Y92" s="602">
        <f t="shared" si="10"/>
        <v>149.05199999999999</v>
      </c>
      <c r="Z92" s="596">
        <f t="shared" si="11"/>
        <v>117.119</v>
      </c>
      <c r="AA92" s="602">
        <v>-2.1000000000000001E-2</v>
      </c>
      <c r="AB92" s="596">
        <v>-2.5999999999999999E-2</v>
      </c>
      <c r="AC92" s="602">
        <f t="shared" si="12"/>
        <v>-2.1000000000000001E-2</v>
      </c>
      <c r="AD92" s="596">
        <f t="shared" si="15"/>
        <v>-2.5999999999999999E-2</v>
      </c>
      <c r="AE92" s="602">
        <v>1372.78</v>
      </c>
      <c r="AF92" s="596">
        <v>1460.4090000000001</v>
      </c>
      <c r="AG92" s="602">
        <f t="shared" si="13"/>
        <v>1372.78</v>
      </c>
      <c r="AH92" s="596">
        <f t="shared" si="14"/>
        <v>1460.4090000000001</v>
      </c>
      <c r="AI92" s="146"/>
    </row>
    <row r="93" spans="1:35">
      <c r="E93" s="713"/>
      <c r="F93" s="713"/>
      <c r="I93" s="713"/>
      <c r="J93" s="713"/>
      <c r="M93" s="713"/>
      <c r="N93" s="713"/>
      <c r="Q93" s="713"/>
      <c r="R93" s="713"/>
      <c r="S93" s="171"/>
      <c r="T93" s="171"/>
      <c r="U93" s="713"/>
      <c r="V93" s="713"/>
      <c r="W93" s="171"/>
      <c r="X93" s="171"/>
      <c r="Y93" s="713"/>
      <c r="Z93" s="713"/>
      <c r="AA93" s="171"/>
      <c r="AB93" s="171"/>
      <c r="AC93" s="713"/>
      <c r="AD93" s="713"/>
      <c r="AE93" s="171"/>
      <c r="AF93" s="171"/>
      <c r="AG93" s="713"/>
      <c r="AH93" s="713"/>
      <c r="AI93" s="171"/>
    </row>
    <row r="94" spans="1:35">
      <c r="A94" s="162"/>
      <c r="B94" s="167" t="s">
        <v>406</v>
      </c>
      <c r="C94" s="593">
        <v>0</v>
      </c>
      <c r="D94" s="597">
        <v>0</v>
      </c>
      <c r="E94" s="593">
        <f t="shared" si="0"/>
        <v>0</v>
      </c>
      <c r="F94" s="597">
        <f t="shared" si="1"/>
        <v>0</v>
      </c>
      <c r="G94" s="593">
        <v>0</v>
      </c>
      <c r="H94" s="597">
        <v>0.58599999999999997</v>
      </c>
      <c r="I94" s="593">
        <f t="shared" si="2"/>
        <v>0</v>
      </c>
      <c r="J94" s="597">
        <f t="shared" si="3"/>
        <v>0.58599999999999997</v>
      </c>
      <c r="K94" s="593">
        <v>2.782</v>
      </c>
      <c r="L94" s="597">
        <v>4.2729999999999997</v>
      </c>
      <c r="M94" s="593">
        <f t="shared" si="4"/>
        <v>2.782</v>
      </c>
      <c r="N94" s="597">
        <f t="shared" si="5"/>
        <v>4.2729999999999997</v>
      </c>
      <c r="O94" s="593">
        <v>3.601</v>
      </c>
      <c r="P94" s="597">
        <v>3.3010000000000002</v>
      </c>
      <c r="Q94" s="593">
        <f t="shared" si="6"/>
        <v>3.601</v>
      </c>
      <c r="R94" s="597">
        <f t="shared" si="7"/>
        <v>3.3010000000000002</v>
      </c>
      <c r="S94" s="593">
        <v>0</v>
      </c>
      <c r="T94" s="597">
        <v>0</v>
      </c>
      <c r="U94" s="593">
        <f t="shared" si="8"/>
        <v>0</v>
      </c>
      <c r="V94" s="597">
        <f t="shared" si="9"/>
        <v>0</v>
      </c>
      <c r="W94" s="593">
        <v>0.11899999999999999</v>
      </c>
      <c r="X94" s="597">
        <v>0.28000000000000003</v>
      </c>
      <c r="Y94" s="593">
        <f t="shared" si="10"/>
        <v>0.11899999999999999</v>
      </c>
      <c r="Z94" s="597">
        <f t="shared" si="11"/>
        <v>0.28000000000000003</v>
      </c>
      <c r="AA94" s="593">
        <v>0</v>
      </c>
      <c r="AB94" s="597">
        <v>0</v>
      </c>
      <c r="AC94" s="593">
        <f t="shared" si="12"/>
        <v>0</v>
      </c>
      <c r="AD94" s="597">
        <f t="shared" si="15"/>
        <v>0</v>
      </c>
      <c r="AE94" s="593">
        <v>6.5019999999999998</v>
      </c>
      <c r="AF94" s="597">
        <v>8.44</v>
      </c>
      <c r="AG94" s="593">
        <f t="shared" si="13"/>
        <v>6.5019999999999998</v>
      </c>
      <c r="AH94" s="597">
        <f t="shared" si="14"/>
        <v>8.44</v>
      </c>
    </row>
    <row r="95" spans="1:35">
      <c r="A95" s="162"/>
      <c r="B95" s="167" t="s">
        <v>407</v>
      </c>
      <c r="C95" s="593">
        <v>0</v>
      </c>
      <c r="D95" s="597">
        <v>0</v>
      </c>
      <c r="E95" s="593">
        <f t="shared" si="0"/>
        <v>0</v>
      </c>
      <c r="F95" s="597">
        <f t="shared" si="1"/>
        <v>0</v>
      </c>
      <c r="G95" s="593">
        <v>-6.798</v>
      </c>
      <c r="H95" s="597">
        <v>-6.4889999999999999</v>
      </c>
      <c r="I95" s="593">
        <f t="shared" si="2"/>
        <v>-6.798</v>
      </c>
      <c r="J95" s="597">
        <f t="shared" si="3"/>
        <v>-6.4889999999999999</v>
      </c>
      <c r="K95" s="593">
        <v>-15.204000000000001</v>
      </c>
      <c r="L95" s="597">
        <v>-16.795999999999999</v>
      </c>
      <c r="M95" s="593">
        <f t="shared" si="4"/>
        <v>-15.204000000000001</v>
      </c>
      <c r="N95" s="597">
        <f t="shared" si="5"/>
        <v>-16.795999999999999</v>
      </c>
      <c r="O95" s="593">
        <v>-37.345999999999997</v>
      </c>
      <c r="P95" s="597">
        <v>-34.901000000000003</v>
      </c>
      <c r="Q95" s="593">
        <f t="shared" si="6"/>
        <v>-37.345999999999997</v>
      </c>
      <c r="R95" s="597">
        <f t="shared" si="7"/>
        <v>-34.901000000000003</v>
      </c>
      <c r="S95" s="593">
        <v>0</v>
      </c>
      <c r="T95" s="597">
        <v>0</v>
      </c>
      <c r="U95" s="593">
        <f t="shared" si="8"/>
        <v>0</v>
      </c>
      <c r="V95" s="597">
        <f t="shared" si="9"/>
        <v>0</v>
      </c>
      <c r="W95" s="593">
        <v>-10.148999999999999</v>
      </c>
      <c r="X95" s="597">
        <v>-10.555999999999999</v>
      </c>
      <c r="Y95" s="593">
        <f t="shared" si="10"/>
        <v>-10.148999999999999</v>
      </c>
      <c r="Z95" s="597">
        <f t="shared" si="11"/>
        <v>-10.555999999999999</v>
      </c>
      <c r="AA95" s="593">
        <v>0</v>
      </c>
      <c r="AB95" s="597">
        <v>0</v>
      </c>
      <c r="AC95" s="593">
        <f t="shared" si="12"/>
        <v>0</v>
      </c>
      <c r="AD95" s="597">
        <f t="shared" si="15"/>
        <v>0</v>
      </c>
      <c r="AE95" s="593">
        <v>-69.497</v>
      </c>
      <c r="AF95" s="597">
        <v>-68.742000000000004</v>
      </c>
      <c r="AG95" s="593">
        <f t="shared" si="13"/>
        <v>-69.497</v>
      </c>
      <c r="AH95" s="597">
        <f t="shared" si="14"/>
        <v>-68.742000000000004</v>
      </c>
    </row>
    <row r="96" spans="1:35">
      <c r="A96" s="162"/>
      <c r="B96" s="167" t="s">
        <v>408</v>
      </c>
      <c r="C96" s="593">
        <v>0</v>
      </c>
      <c r="D96" s="597">
        <v>0</v>
      </c>
      <c r="E96" s="593">
        <f t="shared" si="0"/>
        <v>0</v>
      </c>
      <c r="F96" s="597">
        <f t="shared" si="1"/>
        <v>0</v>
      </c>
      <c r="G96" s="593">
        <v>-14.276999999999999</v>
      </c>
      <c r="H96" s="597">
        <v>-8.3480000000000008</v>
      </c>
      <c r="I96" s="593">
        <f t="shared" si="2"/>
        <v>-14.276999999999999</v>
      </c>
      <c r="J96" s="597">
        <f t="shared" si="3"/>
        <v>-8.3480000000000008</v>
      </c>
      <c r="K96" s="593">
        <v>-84.927000000000007</v>
      </c>
      <c r="L96" s="597">
        <v>-75.697999999999993</v>
      </c>
      <c r="M96" s="593">
        <f t="shared" si="4"/>
        <v>-84.927000000000007</v>
      </c>
      <c r="N96" s="597">
        <f t="shared" si="5"/>
        <v>-75.697999999999993</v>
      </c>
      <c r="O96" s="593">
        <v>-48.468000000000004</v>
      </c>
      <c r="P96" s="597">
        <v>-35.826000000000001</v>
      </c>
      <c r="Q96" s="593">
        <f t="shared" si="6"/>
        <v>-48.468000000000004</v>
      </c>
      <c r="R96" s="597">
        <f t="shared" si="7"/>
        <v>-35.826000000000001</v>
      </c>
      <c r="S96" s="593">
        <v>0</v>
      </c>
      <c r="T96" s="597">
        <v>0</v>
      </c>
      <c r="U96" s="593">
        <f t="shared" si="8"/>
        <v>0</v>
      </c>
      <c r="V96" s="597">
        <f t="shared" si="9"/>
        <v>0</v>
      </c>
      <c r="W96" s="593">
        <v>-15.053000000000001</v>
      </c>
      <c r="X96" s="597">
        <v>-26.681999999999999</v>
      </c>
      <c r="Y96" s="593">
        <f t="shared" si="10"/>
        <v>-15.053000000000001</v>
      </c>
      <c r="Z96" s="597">
        <f t="shared" si="11"/>
        <v>-26.681999999999999</v>
      </c>
      <c r="AA96" s="593">
        <v>0</v>
      </c>
      <c r="AB96" s="597">
        <v>-3.0000000000000001E-3</v>
      </c>
      <c r="AC96" s="593">
        <f t="shared" si="12"/>
        <v>0</v>
      </c>
      <c r="AD96" s="597">
        <f t="shared" si="15"/>
        <v>-3.0000000000000001E-3</v>
      </c>
      <c r="AE96" s="593">
        <v>-162.72499999999999</v>
      </c>
      <c r="AF96" s="597">
        <v>-146.55699999999999</v>
      </c>
      <c r="AG96" s="593">
        <f t="shared" si="13"/>
        <v>-162.72499999999999</v>
      </c>
      <c r="AH96" s="597">
        <f t="shared" si="14"/>
        <v>-146.55699999999999</v>
      </c>
    </row>
    <row r="97" spans="1:35">
      <c r="E97" s="713"/>
      <c r="F97" s="713"/>
      <c r="I97" s="713"/>
      <c r="J97" s="713"/>
      <c r="M97" s="713"/>
      <c r="N97" s="713"/>
      <c r="Q97" s="713"/>
      <c r="R97" s="713"/>
      <c r="S97" s="171"/>
      <c r="T97" s="171"/>
      <c r="U97" s="713"/>
      <c r="V97" s="713"/>
      <c r="W97" s="171"/>
      <c r="X97" s="171"/>
      <c r="Y97" s="713"/>
      <c r="Z97" s="713"/>
      <c r="AA97" s="171"/>
      <c r="AB97" s="171"/>
      <c r="AC97" s="713"/>
      <c r="AD97" s="713"/>
      <c r="AE97" s="171"/>
      <c r="AF97" s="171"/>
      <c r="AG97" s="713"/>
      <c r="AH97" s="713"/>
      <c r="AI97" s="171"/>
    </row>
    <row r="98" spans="1:35">
      <c r="A98" s="160" t="s">
        <v>409</v>
      </c>
      <c r="B98" s="183"/>
      <c r="C98" s="602">
        <v>0</v>
      </c>
      <c r="D98" s="596">
        <v>0</v>
      </c>
      <c r="E98" s="602">
        <f t="shared" si="0"/>
        <v>0</v>
      </c>
      <c r="F98" s="596">
        <f t="shared" si="1"/>
        <v>0</v>
      </c>
      <c r="G98" s="602">
        <v>16.951000000000001</v>
      </c>
      <c r="H98" s="596">
        <v>29.242000000000001</v>
      </c>
      <c r="I98" s="602">
        <f t="shared" si="2"/>
        <v>16.951000000000001</v>
      </c>
      <c r="J98" s="596">
        <f t="shared" si="3"/>
        <v>29.242000000000001</v>
      </c>
      <c r="K98" s="602">
        <v>494.428</v>
      </c>
      <c r="L98" s="596">
        <v>465.60500000000002</v>
      </c>
      <c r="M98" s="602">
        <f t="shared" si="4"/>
        <v>494.428</v>
      </c>
      <c r="N98" s="596">
        <f t="shared" si="5"/>
        <v>465.60500000000002</v>
      </c>
      <c r="O98" s="602">
        <v>511.733</v>
      </c>
      <c r="P98" s="596">
        <v>678.57100000000003</v>
      </c>
      <c r="Q98" s="602">
        <f t="shared" si="6"/>
        <v>511.733</v>
      </c>
      <c r="R98" s="596">
        <f t="shared" si="7"/>
        <v>678.57100000000003</v>
      </c>
      <c r="S98" s="602">
        <v>0</v>
      </c>
      <c r="T98" s="596">
        <v>0</v>
      </c>
      <c r="U98" s="602">
        <f t="shared" si="8"/>
        <v>0</v>
      </c>
      <c r="V98" s="596">
        <f t="shared" si="9"/>
        <v>0</v>
      </c>
      <c r="W98" s="602">
        <v>123.96899999999999</v>
      </c>
      <c r="X98" s="596">
        <v>80.161000000000001</v>
      </c>
      <c r="Y98" s="602">
        <f t="shared" si="10"/>
        <v>123.96899999999999</v>
      </c>
      <c r="Z98" s="596">
        <f t="shared" si="11"/>
        <v>80.161000000000001</v>
      </c>
      <c r="AA98" s="602">
        <v>-2.1000000000000001E-2</v>
      </c>
      <c r="AB98" s="596">
        <v>-2.9000000000000001E-2</v>
      </c>
      <c r="AC98" s="602">
        <f t="shared" si="12"/>
        <v>-2.1000000000000001E-2</v>
      </c>
      <c r="AD98" s="596">
        <f t="shared" si="15"/>
        <v>-2.9000000000000001E-2</v>
      </c>
      <c r="AE98" s="602">
        <v>1147.06</v>
      </c>
      <c r="AF98" s="596">
        <v>1253.55</v>
      </c>
      <c r="AG98" s="602">
        <f t="shared" si="13"/>
        <v>1147.06</v>
      </c>
      <c r="AH98" s="596">
        <f t="shared" si="14"/>
        <v>1253.55</v>
      </c>
      <c r="AI98" s="146"/>
    </row>
    <row r="99" spans="1:35">
      <c r="E99" s="713"/>
      <c r="F99" s="713"/>
      <c r="I99" s="713"/>
      <c r="J99" s="713"/>
      <c r="M99" s="713"/>
      <c r="N99" s="713"/>
      <c r="Q99" s="713"/>
      <c r="R99" s="713"/>
      <c r="S99" s="171"/>
      <c r="T99" s="171"/>
      <c r="U99" s="713"/>
      <c r="V99" s="713"/>
      <c r="W99" s="171"/>
      <c r="X99" s="171"/>
      <c r="Y99" s="713"/>
      <c r="Z99" s="713"/>
      <c r="AA99" s="171"/>
      <c r="AB99" s="171"/>
      <c r="AC99" s="713"/>
      <c r="AD99" s="713"/>
      <c r="AE99" s="171"/>
      <c r="AF99" s="171"/>
      <c r="AG99" s="713"/>
      <c r="AH99" s="713"/>
      <c r="AI99" s="171"/>
    </row>
    <row r="100" spans="1:35">
      <c r="A100" s="166"/>
      <c r="B100" s="167" t="s">
        <v>410</v>
      </c>
      <c r="C100" s="593">
        <v>0</v>
      </c>
      <c r="D100" s="597">
        <v>0</v>
      </c>
      <c r="E100" s="593">
        <f t="shared" si="0"/>
        <v>0</v>
      </c>
      <c r="F100" s="597">
        <f t="shared" si="1"/>
        <v>0</v>
      </c>
      <c r="G100" s="593">
        <v>-0.89900000000000002</v>
      </c>
      <c r="H100" s="597">
        <v>-22.52</v>
      </c>
      <c r="I100" s="593">
        <f t="shared" si="2"/>
        <v>-0.89900000000000002</v>
      </c>
      <c r="J100" s="597">
        <f>H100-AH100</f>
        <v>199.71599999999998</v>
      </c>
      <c r="K100" s="593">
        <v>-140.374</v>
      </c>
      <c r="L100" s="597">
        <v>-117.492</v>
      </c>
      <c r="M100" s="593">
        <f t="shared" si="4"/>
        <v>-140.374</v>
      </c>
      <c r="N100" s="597">
        <f t="shared" si="5"/>
        <v>-117.492</v>
      </c>
      <c r="O100" s="593">
        <v>-56.957000000000001</v>
      </c>
      <c r="P100" s="597">
        <v>-47.273000000000003</v>
      </c>
      <c r="Q100" s="593">
        <f t="shared" si="6"/>
        <v>-56.957000000000001</v>
      </c>
      <c r="R100" s="597">
        <f t="shared" si="7"/>
        <v>-47.273000000000003</v>
      </c>
      <c r="S100" s="593">
        <v>0</v>
      </c>
      <c r="T100" s="597">
        <v>0</v>
      </c>
      <c r="U100" s="593">
        <f t="shared" si="8"/>
        <v>0</v>
      </c>
      <c r="V100" s="597">
        <f t="shared" si="9"/>
        <v>0</v>
      </c>
      <c r="W100" s="593">
        <v>-37.027999999999999</v>
      </c>
      <c r="X100" s="597">
        <v>-34.951000000000001</v>
      </c>
      <c r="Y100" s="593">
        <f t="shared" si="10"/>
        <v>-37.027999999999999</v>
      </c>
      <c r="Z100" s="597">
        <f t="shared" si="11"/>
        <v>-34.951000000000001</v>
      </c>
      <c r="AA100" s="593">
        <v>0</v>
      </c>
      <c r="AB100" s="597">
        <v>0</v>
      </c>
      <c r="AC100" s="593">
        <f t="shared" si="12"/>
        <v>0</v>
      </c>
      <c r="AD100" s="597">
        <f t="shared" si="15"/>
        <v>0</v>
      </c>
      <c r="AE100" s="593">
        <v>-235.25800000000001</v>
      </c>
      <c r="AF100" s="597">
        <v>-222.23599999999999</v>
      </c>
      <c r="AG100" s="593">
        <f t="shared" si="13"/>
        <v>-235.25800000000001</v>
      </c>
      <c r="AH100" s="597">
        <f t="shared" si="14"/>
        <v>-222.23599999999999</v>
      </c>
    </row>
    <row r="101" spans="1:35">
      <c r="A101" s="166"/>
      <c r="B101" s="167" t="s">
        <v>411</v>
      </c>
      <c r="C101" s="593">
        <v>0</v>
      </c>
      <c r="D101" s="597">
        <v>0</v>
      </c>
      <c r="E101" s="593">
        <f t="shared" si="0"/>
        <v>0</v>
      </c>
      <c r="F101" s="597">
        <f t="shared" si="1"/>
        <v>0</v>
      </c>
      <c r="G101" s="593">
        <v>-0.93899999999999995</v>
      </c>
      <c r="H101" s="597">
        <v>0</v>
      </c>
      <c r="I101" s="593">
        <f t="shared" si="2"/>
        <v>-0.93899999999999995</v>
      </c>
      <c r="J101" s="597">
        <f>H101-AH101</f>
        <v>-31.03</v>
      </c>
      <c r="K101" s="593">
        <v>0</v>
      </c>
      <c r="L101" s="597">
        <v>0</v>
      </c>
      <c r="M101" s="593">
        <f t="shared" si="4"/>
        <v>0</v>
      </c>
      <c r="N101" s="597">
        <f t="shared" si="5"/>
        <v>0</v>
      </c>
      <c r="O101" s="593">
        <v>0</v>
      </c>
      <c r="P101" s="597">
        <v>31.03</v>
      </c>
      <c r="Q101" s="593">
        <f t="shared" si="6"/>
        <v>0</v>
      </c>
      <c r="R101" s="597">
        <f t="shared" si="7"/>
        <v>31.03</v>
      </c>
      <c r="S101" s="593">
        <v>0</v>
      </c>
      <c r="T101" s="597">
        <v>0</v>
      </c>
      <c r="U101" s="593">
        <f t="shared" si="8"/>
        <v>0</v>
      </c>
      <c r="V101" s="597">
        <f t="shared" si="9"/>
        <v>0</v>
      </c>
      <c r="W101" s="593">
        <v>-4.1269999999999998</v>
      </c>
      <c r="X101" s="597">
        <v>0</v>
      </c>
      <c r="Y101" s="593">
        <f t="shared" si="10"/>
        <v>-4.1269999999999998</v>
      </c>
      <c r="Z101" s="597">
        <f t="shared" si="11"/>
        <v>0</v>
      </c>
      <c r="AA101" s="593">
        <v>0</v>
      </c>
      <c r="AB101" s="597">
        <v>0</v>
      </c>
      <c r="AC101" s="593">
        <f t="shared" si="12"/>
        <v>0</v>
      </c>
      <c r="AD101" s="597">
        <f t="shared" si="15"/>
        <v>0</v>
      </c>
      <c r="AE101" s="593">
        <v>-5.0659999999999998</v>
      </c>
      <c r="AF101" s="597">
        <v>31.03</v>
      </c>
      <c r="AG101" s="593">
        <f t="shared" si="13"/>
        <v>-5.0659999999999998</v>
      </c>
      <c r="AH101" s="597">
        <f t="shared" si="14"/>
        <v>31.03</v>
      </c>
    </row>
    <row r="102" spans="1:35" ht="25.5">
      <c r="A102" s="166"/>
      <c r="B102" s="184" t="s">
        <v>412</v>
      </c>
      <c r="C102" s="593">
        <v>0</v>
      </c>
      <c r="D102" s="597">
        <v>0</v>
      </c>
      <c r="E102" s="593">
        <f t="shared" si="0"/>
        <v>0</v>
      </c>
      <c r="F102" s="597">
        <f t="shared" si="1"/>
        <v>0</v>
      </c>
      <c r="G102" s="593">
        <v>0</v>
      </c>
      <c r="H102" s="597">
        <v>-0.70799999999999996</v>
      </c>
      <c r="I102" s="593">
        <f t="shared" si="2"/>
        <v>0</v>
      </c>
      <c r="J102" s="597">
        <f>H102-AH102</f>
        <v>-0.16499999999999992</v>
      </c>
      <c r="K102" s="593">
        <v>-4.3940000000000001</v>
      </c>
      <c r="L102" s="597">
        <v>0.58799999999999997</v>
      </c>
      <c r="M102" s="593">
        <f t="shared" si="4"/>
        <v>-4.3940000000000001</v>
      </c>
      <c r="N102" s="597">
        <f t="shared" si="5"/>
        <v>0.58799999999999997</v>
      </c>
      <c r="O102" s="593">
        <v>-1.4179999999999999</v>
      </c>
      <c r="P102" s="597">
        <v>-0.316</v>
      </c>
      <c r="Q102" s="593">
        <f t="shared" si="6"/>
        <v>-1.4179999999999999</v>
      </c>
      <c r="R102" s="597">
        <f t="shared" si="7"/>
        <v>-0.316</v>
      </c>
      <c r="S102" s="593">
        <v>0</v>
      </c>
      <c r="T102" s="597">
        <v>0</v>
      </c>
      <c r="U102" s="593">
        <f t="shared" si="8"/>
        <v>0</v>
      </c>
      <c r="V102" s="597">
        <f t="shared" si="9"/>
        <v>0</v>
      </c>
      <c r="W102" s="593">
        <v>-3.5000000000000003E-2</v>
      </c>
      <c r="X102" s="597">
        <v>-0.107</v>
      </c>
      <c r="Y102" s="593">
        <f t="shared" si="10"/>
        <v>-3.5000000000000003E-2</v>
      </c>
      <c r="Z102" s="597">
        <f t="shared" si="11"/>
        <v>-0.107</v>
      </c>
      <c r="AA102" s="593">
        <v>0</v>
      </c>
      <c r="AB102" s="597">
        <v>0</v>
      </c>
      <c r="AC102" s="593">
        <f t="shared" si="12"/>
        <v>0</v>
      </c>
      <c r="AD102" s="597">
        <f t="shared" si="15"/>
        <v>0</v>
      </c>
      <c r="AE102" s="593">
        <v>-5.8470000000000004</v>
      </c>
      <c r="AF102" s="597">
        <v>-0.54300000000000004</v>
      </c>
      <c r="AG102" s="593">
        <f t="shared" si="13"/>
        <v>-5.8470000000000004</v>
      </c>
      <c r="AH102" s="597">
        <f t="shared" si="14"/>
        <v>-0.54300000000000004</v>
      </c>
    </row>
    <row r="103" spans="1:35">
      <c r="E103" s="713"/>
      <c r="F103" s="713"/>
      <c r="I103" s="713"/>
      <c r="J103" s="713"/>
      <c r="M103" s="713"/>
      <c r="N103" s="713"/>
      <c r="Q103" s="713"/>
      <c r="R103" s="713"/>
      <c r="S103" s="171"/>
      <c r="T103" s="171"/>
      <c r="U103" s="713"/>
      <c r="V103" s="713"/>
      <c r="W103" s="171"/>
      <c r="X103" s="171"/>
      <c r="Y103" s="713"/>
      <c r="Z103" s="713"/>
      <c r="AA103" s="171"/>
      <c r="AB103" s="171"/>
      <c r="AC103" s="713"/>
      <c r="AD103" s="713"/>
      <c r="AE103" s="171"/>
      <c r="AF103" s="171"/>
      <c r="AG103" s="713"/>
      <c r="AH103" s="713"/>
      <c r="AI103" s="171"/>
    </row>
    <row r="104" spans="1:35">
      <c r="A104" s="160" t="s">
        <v>413</v>
      </c>
      <c r="B104" s="183"/>
      <c r="C104" s="602">
        <v>0</v>
      </c>
      <c r="D104" s="596">
        <v>0</v>
      </c>
      <c r="E104" s="602">
        <f t="shared" si="0"/>
        <v>0</v>
      </c>
      <c r="F104" s="596">
        <f t="shared" si="1"/>
        <v>0</v>
      </c>
      <c r="G104" s="602">
        <v>15.113</v>
      </c>
      <c r="H104" s="596">
        <v>6.0140000000000002</v>
      </c>
      <c r="I104" s="602">
        <f t="shared" si="2"/>
        <v>15.113</v>
      </c>
      <c r="J104" s="596">
        <f>H104-AH104</f>
        <v>-1055.787</v>
      </c>
      <c r="K104" s="602">
        <v>349.66</v>
      </c>
      <c r="L104" s="596">
        <v>348.70100000000002</v>
      </c>
      <c r="M104" s="602">
        <f t="shared" si="4"/>
        <v>349.66</v>
      </c>
      <c r="N104" s="596">
        <f t="shared" si="5"/>
        <v>348.70100000000002</v>
      </c>
      <c r="O104" s="602">
        <v>453.358</v>
      </c>
      <c r="P104" s="596">
        <v>662.01199999999994</v>
      </c>
      <c r="Q104" s="602">
        <f t="shared" si="6"/>
        <v>453.358</v>
      </c>
      <c r="R104" s="596">
        <f t="shared" si="7"/>
        <v>662.01199999999994</v>
      </c>
      <c r="S104" s="602">
        <v>0</v>
      </c>
      <c r="T104" s="596">
        <v>0</v>
      </c>
      <c r="U104" s="602">
        <f t="shared" si="8"/>
        <v>0</v>
      </c>
      <c r="V104" s="596">
        <f t="shared" si="9"/>
        <v>0</v>
      </c>
      <c r="W104" s="602">
        <v>82.778999999999996</v>
      </c>
      <c r="X104" s="596">
        <v>45.103000000000002</v>
      </c>
      <c r="Y104" s="602">
        <f t="shared" si="10"/>
        <v>82.778999999999996</v>
      </c>
      <c r="Z104" s="596">
        <f t="shared" si="11"/>
        <v>45.103000000000002</v>
      </c>
      <c r="AA104" s="602">
        <v>-2.1000000000000001E-2</v>
      </c>
      <c r="AB104" s="596">
        <v>-2.9000000000000001E-2</v>
      </c>
      <c r="AC104" s="602">
        <f t="shared" si="12"/>
        <v>-2.1000000000000001E-2</v>
      </c>
      <c r="AD104" s="596">
        <f t="shared" si="15"/>
        <v>-2.9000000000000001E-2</v>
      </c>
      <c r="AE104" s="602">
        <v>900.88900000000001</v>
      </c>
      <c r="AF104" s="596">
        <v>1061.8009999999999</v>
      </c>
      <c r="AG104" s="602">
        <f t="shared" si="13"/>
        <v>900.88900000000001</v>
      </c>
      <c r="AH104" s="596">
        <f t="shared" si="14"/>
        <v>1061.8009999999999</v>
      </c>
      <c r="AI104" s="146"/>
    </row>
    <row r="105" spans="1:35">
      <c r="E105" s="713"/>
      <c r="F105" s="713"/>
      <c r="I105" s="713"/>
      <c r="J105" s="713"/>
      <c r="M105" s="713"/>
      <c r="N105" s="713"/>
      <c r="Q105" s="713"/>
      <c r="R105" s="713"/>
      <c r="S105" s="171"/>
      <c r="T105" s="171"/>
      <c r="U105" s="713"/>
      <c r="V105" s="713"/>
      <c r="W105" s="171"/>
      <c r="X105" s="171"/>
      <c r="Y105" s="713"/>
      <c r="Z105" s="713"/>
      <c r="AA105" s="171"/>
      <c r="AB105" s="171"/>
      <c r="AC105" s="713"/>
      <c r="AD105" s="713"/>
      <c r="AE105" s="171"/>
      <c r="AF105" s="171"/>
      <c r="AG105" s="713"/>
      <c r="AH105" s="713"/>
      <c r="AI105" s="171"/>
    </row>
    <row r="106" spans="1:35">
      <c r="A106" s="160" t="s">
        <v>414</v>
      </c>
      <c r="B106" s="183"/>
      <c r="C106" s="602">
        <v>0</v>
      </c>
      <c r="D106" s="596">
        <v>0</v>
      </c>
      <c r="E106" s="602">
        <f t="shared" si="0"/>
        <v>0</v>
      </c>
      <c r="F106" s="596">
        <f t="shared" si="1"/>
        <v>0</v>
      </c>
      <c r="G106" s="602">
        <v>-75.644000000000005</v>
      </c>
      <c r="H106" s="596">
        <v>-22.013999999999999</v>
      </c>
      <c r="I106" s="602">
        <f t="shared" si="2"/>
        <v>-75.644000000000005</v>
      </c>
      <c r="J106" s="596">
        <f t="shared" ref="J106:J115" si="16">H106-AH106</f>
        <v>134.60899999999998</v>
      </c>
      <c r="K106" s="602">
        <v>-44.847000000000001</v>
      </c>
      <c r="L106" s="596">
        <v>2.2970000000000002</v>
      </c>
      <c r="M106" s="602">
        <f t="shared" si="4"/>
        <v>-44.847000000000001</v>
      </c>
      <c r="N106" s="596">
        <f t="shared" si="5"/>
        <v>2.2970000000000002</v>
      </c>
      <c r="O106" s="602">
        <v>-87.602000000000004</v>
      </c>
      <c r="P106" s="596">
        <v>-65.302000000000007</v>
      </c>
      <c r="Q106" s="602">
        <f t="shared" si="6"/>
        <v>-87.602000000000004</v>
      </c>
      <c r="R106" s="596">
        <f t="shared" si="7"/>
        <v>-65.302000000000007</v>
      </c>
      <c r="S106" s="602">
        <v>0</v>
      </c>
      <c r="T106" s="596">
        <v>0</v>
      </c>
      <c r="U106" s="602">
        <f t="shared" si="8"/>
        <v>0</v>
      </c>
      <c r="V106" s="596">
        <f t="shared" si="9"/>
        <v>0</v>
      </c>
      <c r="W106" s="602">
        <v>-8.9939999999999998</v>
      </c>
      <c r="X106" s="596">
        <v>-71.602999999999994</v>
      </c>
      <c r="Y106" s="602">
        <f t="shared" si="10"/>
        <v>-8.9939999999999998</v>
      </c>
      <c r="Z106" s="596">
        <f t="shared" si="11"/>
        <v>-71.602999999999994</v>
      </c>
      <c r="AA106" s="602">
        <v>1E-3</v>
      </c>
      <c r="AB106" s="596">
        <v>-1E-3</v>
      </c>
      <c r="AC106" s="602">
        <f t="shared" si="12"/>
        <v>1E-3</v>
      </c>
      <c r="AD106" s="596">
        <f t="shared" si="15"/>
        <v>-1E-3</v>
      </c>
      <c r="AE106" s="602">
        <v>-217.08600000000001</v>
      </c>
      <c r="AF106" s="596">
        <v>-156.62299999999999</v>
      </c>
      <c r="AG106" s="602">
        <f t="shared" si="13"/>
        <v>-217.08600000000001</v>
      </c>
      <c r="AH106" s="596">
        <f t="shared" si="14"/>
        <v>-156.62299999999999</v>
      </c>
      <c r="AI106" s="146"/>
    </row>
    <row r="107" spans="1:35">
      <c r="A107" s="160"/>
      <c r="B107" s="183" t="s">
        <v>415</v>
      </c>
      <c r="C107" s="602">
        <v>0</v>
      </c>
      <c r="D107" s="596">
        <v>0</v>
      </c>
      <c r="E107" s="602">
        <f t="shared" si="0"/>
        <v>0</v>
      </c>
      <c r="F107" s="596">
        <f t="shared" si="1"/>
        <v>0</v>
      </c>
      <c r="G107" s="602">
        <v>14.622</v>
      </c>
      <c r="H107" s="596">
        <v>27.009</v>
      </c>
      <c r="I107" s="602">
        <f t="shared" si="2"/>
        <v>14.622</v>
      </c>
      <c r="J107" s="596">
        <f t="shared" si="16"/>
        <v>-46.087999999999994</v>
      </c>
      <c r="K107" s="602">
        <v>41.488999999999997</v>
      </c>
      <c r="L107" s="596">
        <v>32.509</v>
      </c>
      <c r="M107" s="602">
        <f t="shared" si="4"/>
        <v>41.488999999999997</v>
      </c>
      <c r="N107" s="596">
        <f t="shared" si="5"/>
        <v>32.509</v>
      </c>
      <c r="O107" s="602">
        <v>8.4429999999999996</v>
      </c>
      <c r="P107" s="596">
        <v>10.553000000000001</v>
      </c>
      <c r="Q107" s="602">
        <f t="shared" si="6"/>
        <v>8.4429999999999996</v>
      </c>
      <c r="R107" s="596">
        <f t="shared" si="7"/>
        <v>10.553000000000001</v>
      </c>
      <c r="S107" s="602">
        <v>0</v>
      </c>
      <c r="T107" s="596">
        <v>0</v>
      </c>
      <c r="U107" s="602">
        <f t="shared" si="8"/>
        <v>0</v>
      </c>
      <c r="V107" s="596">
        <f t="shared" si="9"/>
        <v>0</v>
      </c>
      <c r="W107" s="602">
        <v>3.0329999999999999</v>
      </c>
      <c r="X107" s="596">
        <v>3.0579999999999998</v>
      </c>
      <c r="Y107" s="602">
        <f t="shared" si="10"/>
        <v>3.0329999999999999</v>
      </c>
      <c r="Z107" s="596">
        <f t="shared" si="11"/>
        <v>3.0579999999999998</v>
      </c>
      <c r="AA107" s="602">
        <v>-1E-3</v>
      </c>
      <c r="AB107" s="596">
        <v>-3.2000000000000001E-2</v>
      </c>
      <c r="AC107" s="602">
        <f t="shared" si="12"/>
        <v>-1E-3</v>
      </c>
      <c r="AD107" s="596">
        <f t="shared" si="15"/>
        <v>-3.2000000000000001E-2</v>
      </c>
      <c r="AE107" s="602">
        <v>67.585999999999999</v>
      </c>
      <c r="AF107" s="596">
        <v>73.096999999999994</v>
      </c>
      <c r="AG107" s="602">
        <f t="shared" si="13"/>
        <v>67.585999999999999</v>
      </c>
      <c r="AH107" s="596">
        <f t="shared" si="14"/>
        <v>73.096999999999994</v>
      </c>
      <c r="AI107" s="146"/>
    </row>
    <row r="108" spans="1:35">
      <c r="A108" s="166"/>
      <c r="B108" s="173" t="s">
        <v>346</v>
      </c>
      <c r="C108" s="593">
        <v>0</v>
      </c>
      <c r="D108" s="597">
        <v>0</v>
      </c>
      <c r="E108" s="593">
        <f t="shared" si="0"/>
        <v>0</v>
      </c>
      <c r="F108" s="597">
        <f t="shared" si="1"/>
        <v>0</v>
      </c>
      <c r="G108" s="593">
        <v>3.399</v>
      </c>
      <c r="H108" s="597">
        <v>10.711</v>
      </c>
      <c r="I108" s="593">
        <f t="shared" si="2"/>
        <v>3.399</v>
      </c>
      <c r="J108" s="597">
        <f t="shared" si="16"/>
        <v>-88.564000000000007</v>
      </c>
      <c r="K108" s="593">
        <v>47.71</v>
      </c>
      <c r="L108" s="597">
        <v>66.003</v>
      </c>
      <c r="M108" s="593">
        <f t="shared" si="4"/>
        <v>47.71</v>
      </c>
      <c r="N108" s="597">
        <f t="shared" si="5"/>
        <v>66.003</v>
      </c>
      <c r="O108" s="593">
        <v>11.643000000000001</v>
      </c>
      <c r="P108" s="597">
        <v>22.395</v>
      </c>
      <c r="Q108" s="593">
        <f t="shared" si="6"/>
        <v>11.643000000000001</v>
      </c>
      <c r="R108" s="597">
        <f t="shared" si="7"/>
        <v>22.395</v>
      </c>
      <c r="S108" s="593">
        <v>0</v>
      </c>
      <c r="T108" s="597">
        <v>0</v>
      </c>
      <c r="U108" s="593">
        <f t="shared" si="8"/>
        <v>0</v>
      </c>
      <c r="V108" s="597">
        <f t="shared" si="9"/>
        <v>0</v>
      </c>
      <c r="W108" s="593">
        <v>0.13700000000000001</v>
      </c>
      <c r="X108" s="597">
        <v>0.16600000000000001</v>
      </c>
      <c r="Y108" s="593">
        <f t="shared" si="10"/>
        <v>0.13700000000000001</v>
      </c>
      <c r="Z108" s="597">
        <f t="shared" si="11"/>
        <v>0.16600000000000001</v>
      </c>
      <c r="AA108" s="593">
        <v>0</v>
      </c>
      <c r="AB108" s="597">
        <v>0</v>
      </c>
      <c r="AC108" s="593">
        <f t="shared" si="12"/>
        <v>0</v>
      </c>
      <c r="AD108" s="597">
        <f t="shared" si="15"/>
        <v>0</v>
      </c>
      <c r="AE108" s="593">
        <v>62.889000000000003</v>
      </c>
      <c r="AF108" s="597">
        <v>99.275000000000006</v>
      </c>
      <c r="AG108" s="593">
        <f t="shared" si="13"/>
        <v>62.889000000000003</v>
      </c>
      <c r="AH108" s="597">
        <f t="shared" si="14"/>
        <v>99.275000000000006</v>
      </c>
    </row>
    <row r="109" spans="1:35">
      <c r="A109" s="166"/>
      <c r="B109" s="173" t="s">
        <v>416</v>
      </c>
      <c r="C109" s="593">
        <v>0</v>
      </c>
      <c r="D109" s="597">
        <v>0</v>
      </c>
      <c r="E109" s="593">
        <f t="shared" si="0"/>
        <v>0</v>
      </c>
      <c r="F109" s="597">
        <f t="shared" si="1"/>
        <v>0</v>
      </c>
      <c r="G109" s="593">
        <v>11.223000000000001</v>
      </c>
      <c r="H109" s="597">
        <v>16.297999999999998</v>
      </c>
      <c r="I109" s="593">
        <f t="shared" si="2"/>
        <v>11.223000000000001</v>
      </c>
      <c r="J109" s="597">
        <f t="shared" si="16"/>
        <v>42.475999999999999</v>
      </c>
      <c r="K109" s="593">
        <v>-6.2210000000000001</v>
      </c>
      <c r="L109" s="597">
        <v>-33.494</v>
      </c>
      <c r="M109" s="593">
        <f t="shared" si="4"/>
        <v>-6.2210000000000001</v>
      </c>
      <c r="N109" s="597">
        <f t="shared" si="5"/>
        <v>-33.494</v>
      </c>
      <c r="O109" s="593">
        <v>-3.2</v>
      </c>
      <c r="P109" s="597">
        <v>-11.842000000000001</v>
      </c>
      <c r="Q109" s="593">
        <f t="shared" si="6"/>
        <v>-3.2</v>
      </c>
      <c r="R109" s="597">
        <f t="shared" si="7"/>
        <v>-11.842000000000001</v>
      </c>
      <c r="S109" s="593">
        <v>0</v>
      </c>
      <c r="T109" s="597">
        <v>0</v>
      </c>
      <c r="U109" s="593">
        <f t="shared" si="8"/>
        <v>0</v>
      </c>
      <c r="V109" s="597">
        <f t="shared" si="9"/>
        <v>0</v>
      </c>
      <c r="W109" s="593">
        <v>2.8959999999999999</v>
      </c>
      <c r="X109" s="597">
        <v>2.8919999999999999</v>
      </c>
      <c r="Y109" s="593">
        <f t="shared" si="10"/>
        <v>2.8959999999999999</v>
      </c>
      <c r="Z109" s="597">
        <f t="shared" si="11"/>
        <v>2.8919999999999999</v>
      </c>
      <c r="AA109" s="593">
        <v>-1E-3</v>
      </c>
      <c r="AB109" s="597">
        <v>-3.2000000000000001E-2</v>
      </c>
      <c r="AC109" s="593">
        <f t="shared" si="12"/>
        <v>-1E-3</v>
      </c>
      <c r="AD109" s="597">
        <f t="shared" si="15"/>
        <v>-3.2000000000000001E-2</v>
      </c>
      <c r="AE109" s="593">
        <v>4.6970000000000001</v>
      </c>
      <c r="AF109" s="597">
        <v>-26.178000000000001</v>
      </c>
      <c r="AG109" s="593">
        <f t="shared" si="13"/>
        <v>4.6970000000000001</v>
      </c>
      <c r="AH109" s="597">
        <f t="shared" si="14"/>
        <v>-26.178000000000001</v>
      </c>
    </row>
    <row r="110" spans="1:35">
      <c r="A110" s="160"/>
      <c r="B110" s="168" t="s">
        <v>417</v>
      </c>
      <c r="C110" s="602">
        <v>0</v>
      </c>
      <c r="D110" s="596">
        <v>0</v>
      </c>
      <c r="E110" s="602">
        <f t="shared" si="0"/>
        <v>0</v>
      </c>
      <c r="F110" s="596">
        <f t="shared" si="1"/>
        <v>0</v>
      </c>
      <c r="G110" s="602">
        <v>-3.048</v>
      </c>
      <c r="H110" s="596">
        <v>-0.78600000000000003</v>
      </c>
      <c r="I110" s="602">
        <f t="shared" si="2"/>
        <v>-3.048</v>
      </c>
      <c r="J110" s="596">
        <f t="shared" si="16"/>
        <v>166.958</v>
      </c>
      <c r="K110" s="602">
        <v>-69.200999999999993</v>
      </c>
      <c r="L110" s="596">
        <v>-13.393000000000001</v>
      </c>
      <c r="M110" s="602">
        <f t="shared" si="4"/>
        <v>-69.200999999999993</v>
      </c>
      <c r="N110" s="596">
        <f t="shared" si="5"/>
        <v>-13.393000000000001</v>
      </c>
      <c r="O110" s="602">
        <v>-92.427999999999997</v>
      </c>
      <c r="P110" s="596">
        <v>-78.161000000000001</v>
      </c>
      <c r="Q110" s="602">
        <f t="shared" si="6"/>
        <v>-92.427999999999997</v>
      </c>
      <c r="R110" s="596">
        <f t="shared" si="7"/>
        <v>-78.161000000000001</v>
      </c>
      <c r="S110" s="602">
        <v>0</v>
      </c>
      <c r="T110" s="596">
        <v>0</v>
      </c>
      <c r="U110" s="602">
        <f t="shared" si="8"/>
        <v>0</v>
      </c>
      <c r="V110" s="596">
        <f t="shared" si="9"/>
        <v>0</v>
      </c>
      <c r="W110" s="602">
        <v>-11.648</v>
      </c>
      <c r="X110" s="596">
        <v>-75.435000000000002</v>
      </c>
      <c r="Y110" s="602">
        <f t="shared" si="10"/>
        <v>-11.648</v>
      </c>
      <c r="Z110" s="596">
        <f t="shared" si="11"/>
        <v>-75.435000000000002</v>
      </c>
      <c r="AA110" s="602">
        <v>1E-3</v>
      </c>
      <c r="AB110" s="596">
        <v>3.1E-2</v>
      </c>
      <c r="AC110" s="602">
        <f t="shared" si="12"/>
        <v>1E-3</v>
      </c>
      <c r="AD110" s="596">
        <f t="shared" si="15"/>
        <v>3.1E-2</v>
      </c>
      <c r="AE110" s="602">
        <v>-176.32400000000001</v>
      </c>
      <c r="AF110" s="596">
        <v>-167.744</v>
      </c>
      <c r="AG110" s="602">
        <f t="shared" si="13"/>
        <v>-176.32400000000001</v>
      </c>
      <c r="AH110" s="596">
        <f t="shared" si="14"/>
        <v>-167.744</v>
      </c>
      <c r="AI110" s="146"/>
    </row>
    <row r="111" spans="1:35">
      <c r="A111" s="166"/>
      <c r="B111" s="173" t="s">
        <v>418</v>
      </c>
      <c r="C111" s="593">
        <v>0</v>
      </c>
      <c r="D111" s="597">
        <v>0</v>
      </c>
      <c r="E111" s="593">
        <f t="shared" ref="E111:E128" si="17">C111-AL111</f>
        <v>0</v>
      </c>
      <c r="F111" s="597">
        <f t="shared" ref="F111:F128" si="18">D111-AM111</f>
        <v>0</v>
      </c>
      <c r="G111" s="593">
        <v>-8.9999999999999993E-3</v>
      </c>
      <c r="H111" s="597">
        <v>0</v>
      </c>
      <c r="I111" s="593">
        <f t="shared" si="2"/>
        <v>-8.9999999999999993E-3</v>
      </c>
      <c r="J111" s="597">
        <f t="shared" si="16"/>
        <v>145.66399999999999</v>
      </c>
      <c r="K111" s="593">
        <v>-42.692</v>
      </c>
      <c r="L111" s="597">
        <v>-46.042000000000002</v>
      </c>
      <c r="M111" s="593">
        <f t="shared" si="4"/>
        <v>-42.692</v>
      </c>
      <c r="N111" s="597">
        <f t="shared" si="5"/>
        <v>-46.042000000000002</v>
      </c>
      <c r="O111" s="593">
        <v>-164.53</v>
      </c>
      <c r="P111" s="597">
        <v>-99.622</v>
      </c>
      <c r="Q111" s="593">
        <f t="shared" si="6"/>
        <v>-164.53</v>
      </c>
      <c r="R111" s="597">
        <f t="shared" si="7"/>
        <v>-99.622</v>
      </c>
      <c r="S111" s="593">
        <v>0</v>
      </c>
      <c r="T111" s="597">
        <v>0</v>
      </c>
      <c r="U111" s="593">
        <f t="shared" si="8"/>
        <v>0</v>
      </c>
      <c r="V111" s="597">
        <f t="shared" si="9"/>
        <v>0</v>
      </c>
      <c r="W111" s="593">
        <v>0</v>
      </c>
      <c r="X111" s="597">
        <v>0</v>
      </c>
      <c r="Y111" s="593">
        <f t="shared" si="10"/>
        <v>0</v>
      </c>
      <c r="Z111" s="597">
        <f t="shared" si="11"/>
        <v>0</v>
      </c>
      <c r="AA111" s="593">
        <v>0</v>
      </c>
      <c r="AB111" s="597">
        <v>0</v>
      </c>
      <c r="AC111" s="593">
        <f t="shared" si="12"/>
        <v>0</v>
      </c>
      <c r="AD111" s="597">
        <f t="shared" si="15"/>
        <v>0</v>
      </c>
      <c r="AE111" s="593">
        <v>-207.23099999999999</v>
      </c>
      <c r="AF111" s="597">
        <v>-145.66399999999999</v>
      </c>
      <c r="AG111" s="593">
        <f t="shared" si="13"/>
        <v>-207.23099999999999</v>
      </c>
      <c r="AH111" s="597">
        <f t="shared" si="14"/>
        <v>-145.66399999999999</v>
      </c>
    </row>
    <row r="112" spans="1:35">
      <c r="A112" s="166"/>
      <c r="B112" s="173" t="s">
        <v>419</v>
      </c>
      <c r="C112" s="593">
        <v>0</v>
      </c>
      <c r="D112" s="597">
        <v>0</v>
      </c>
      <c r="E112" s="593">
        <f t="shared" si="17"/>
        <v>0</v>
      </c>
      <c r="F112" s="597">
        <f t="shared" si="18"/>
        <v>0</v>
      </c>
      <c r="G112" s="593">
        <v>0</v>
      </c>
      <c r="H112" s="597">
        <v>0</v>
      </c>
      <c r="I112" s="593">
        <f t="shared" si="2"/>
        <v>0</v>
      </c>
      <c r="J112" s="597">
        <f t="shared" si="16"/>
        <v>70.991</v>
      </c>
      <c r="K112" s="593">
        <v>-7.8209999999999997</v>
      </c>
      <c r="L112" s="597">
        <v>-9.7530000000000001</v>
      </c>
      <c r="M112" s="593">
        <f t="shared" si="4"/>
        <v>-7.8209999999999997</v>
      </c>
      <c r="N112" s="597">
        <f t="shared" si="5"/>
        <v>-9.7530000000000001</v>
      </c>
      <c r="O112" s="593">
        <v>-38.033999999999999</v>
      </c>
      <c r="P112" s="597">
        <v>-61.238</v>
      </c>
      <c r="Q112" s="593">
        <f t="shared" si="6"/>
        <v>-38.033999999999999</v>
      </c>
      <c r="R112" s="597">
        <f t="shared" si="7"/>
        <v>-61.238</v>
      </c>
      <c r="S112" s="593">
        <v>0</v>
      </c>
      <c r="T112" s="597">
        <v>0</v>
      </c>
      <c r="U112" s="593">
        <f t="shared" si="8"/>
        <v>0</v>
      </c>
      <c r="V112" s="597">
        <f t="shared" si="9"/>
        <v>0</v>
      </c>
      <c r="W112" s="593">
        <v>0</v>
      </c>
      <c r="X112" s="597">
        <v>0</v>
      </c>
      <c r="Y112" s="593">
        <f t="shared" si="10"/>
        <v>0</v>
      </c>
      <c r="Z112" s="597">
        <f t="shared" si="11"/>
        <v>0</v>
      </c>
      <c r="AA112" s="593">
        <v>0</v>
      </c>
      <c r="AB112" s="597">
        <v>0</v>
      </c>
      <c r="AC112" s="593">
        <f t="shared" si="12"/>
        <v>0</v>
      </c>
      <c r="AD112" s="597">
        <f t="shared" si="15"/>
        <v>0</v>
      </c>
      <c r="AE112" s="593">
        <v>-45.854999999999997</v>
      </c>
      <c r="AF112" s="597">
        <v>-70.991</v>
      </c>
      <c r="AG112" s="593">
        <f t="shared" si="13"/>
        <v>-45.854999999999997</v>
      </c>
      <c r="AH112" s="597">
        <f t="shared" si="14"/>
        <v>-70.991</v>
      </c>
    </row>
    <row r="113" spans="1:35">
      <c r="A113" s="166"/>
      <c r="B113" s="173" t="s">
        <v>58</v>
      </c>
      <c r="C113" s="593">
        <v>0</v>
      </c>
      <c r="D113" s="597">
        <v>0</v>
      </c>
      <c r="E113" s="593">
        <f t="shared" si="17"/>
        <v>0</v>
      </c>
      <c r="F113" s="597">
        <f t="shared" si="18"/>
        <v>0</v>
      </c>
      <c r="G113" s="593">
        <v>-3.0390000000000001</v>
      </c>
      <c r="H113" s="597">
        <v>-0.78600000000000003</v>
      </c>
      <c r="I113" s="593">
        <f t="shared" si="2"/>
        <v>-3.0390000000000001</v>
      </c>
      <c r="J113" s="597">
        <f t="shared" si="16"/>
        <v>-49.697000000000003</v>
      </c>
      <c r="K113" s="593">
        <v>-18.687999999999999</v>
      </c>
      <c r="L113" s="597">
        <v>42.402000000000001</v>
      </c>
      <c r="M113" s="593">
        <f t="shared" si="4"/>
        <v>-18.687999999999999</v>
      </c>
      <c r="N113" s="597">
        <f t="shared" si="5"/>
        <v>42.402000000000001</v>
      </c>
      <c r="O113" s="593">
        <v>110.136</v>
      </c>
      <c r="P113" s="597">
        <v>82.698999999999998</v>
      </c>
      <c r="Q113" s="593">
        <f t="shared" si="6"/>
        <v>110.136</v>
      </c>
      <c r="R113" s="597">
        <f t="shared" si="7"/>
        <v>82.698999999999998</v>
      </c>
      <c r="S113" s="593">
        <v>0</v>
      </c>
      <c r="T113" s="597">
        <v>0</v>
      </c>
      <c r="U113" s="593">
        <f t="shared" si="8"/>
        <v>0</v>
      </c>
      <c r="V113" s="597">
        <f t="shared" si="9"/>
        <v>0</v>
      </c>
      <c r="W113" s="593">
        <v>-11.648</v>
      </c>
      <c r="X113" s="597">
        <v>-75.435000000000002</v>
      </c>
      <c r="Y113" s="593">
        <f t="shared" si="10"/>
        <v>-11.648</v>
      </c>
      <c r="Z113" s="597">
        <f t="shared" si="11"/>
        <v>-75.435000000000002</v>
      </c>
      <c r="AA113" s="593">
        <v>1E-3</v>
      </c>
      <c r="AB113" s="597">
        <v>3.1E-2</v>
      </c>
      <c r="AC113" s="593">
        <f t="shared" si="12"/>
        <v>1E-3</v>
      </c>
      <c r="AD113" s="597">
        <f t="shared" si="15"/>
        <v>3.1E-2</v>
      </c>
      <c r="AE113" s="593">
        <v>76.762</v>
      </c>
      <c r="AF113" s="597">
        <v>48.911000000000001</v>
      </c>
      <c r="AG113" s="593">
        <f t="shared" si="13"/>
        <v>76.762</v>
      </c>
      <c r="AH113" s="597">
        <f t="shared" si="14"/>
        <v>48.911000000000001</v>
      </c>
    </row>
    <row r="114" spans="1:35">
      <c r="A114" s="166"/>
      <c r="B114" s="167" t="s">
        <v>420</v>
      </c>
      <c r="C114" s="593">
        <v>0</v>
      </c>
      <c r="D114" s="597">
        <v>0</v>
      </c>
      <c r="E114" s="593">
        <f t="shared" si="17"/>
        <v>0</v>
      </c>
      <c r="F114" s="597">
        <f t="shared" si="18"/>
        <v>0</v>
      </c>
      <c r="G114" s="593">
        <v>-107.297</v>
      </c>
      <c r="H114" s="597">
        <v>-126.884</v>
      </c>
      <c r="I114" s="593">
        <f t="shared" si="2"/>
        <v>-107.297</v>
      </c>
      <c r="J114" s="597">
        <f t="shared" si="16"/>
        <v>0</v>
      </c>
      <c r="K114" s="593">
        <v>0</v>
      </c>
      <c r="L114" s="597">
        <v>0</v>
      </c>
      <c r="M114" s="593">
        <f t="shared" si="4"/>
        <v>0</v>
      </c>
      <c r="N114" s="597">
        <f t="shared" si="5"/>
        <v>0</v>
      </c>
      <c r="O114" s="593">
        <v>0</v>
      </c>
      <c r="P114" s="597">
        <v>0</v>
      </c>
      <c r="Q114" s="593">
        <f t="shared" si="6"/>
        <v>0</v>
      </c>
      <c r="R114" s="597">
        <f t="shared" si="7"/>
        <v>0</v>
      </c>
      <c r="S114" s="593">
        <v>0</v>
      </c>
      <c r="T114" s="597">
        <v>0</v>
      </c>
      <c r="U114" s="593">
        <f t="shared" si="8"/>
        <v>0</v>
      </c>
      <c r="V114" s="597">
        <f t="shared" si="9"/>
        <v>0</v>
      </c>
      <c r="W114" s="593">
        <v>0</v>
      </c>
      <c r="X114" s="597">
        <v>0</v>
      </c>
      <c r="Y114" s="593">
        <f t="shared" si="10"/>
        <v>0</v>
      </c>
      <c r="Z114" s="597">
        <f t="shared" si="11"/>
        <v>0</v>
      </c>
      <c r="AA114" s="593">
        <v>0</v>
      </c>
      <c r="AB114" s="597">
        <v>0</v>
      </c>
      <c r="AC114" s="593">
        <f t="shared" si="12"/>
        <v>0</v>
      </c>
      <c r="AD114" s="597">
        <f t="shared" si="15"/>
        <v>0</v>
      </c>
      <c r="AE114" s="593">
        <v>-107.297</v>
      </c>
      <c r="AF114" s="597">
        <v>-126.884</v>
      </c>
      <c r="AG114" s="593">
        <f t="shared" si="13"/>
        <v>-107.297</v>
      </c>
      <c r="AH114" s="597">
        <f t="shared" si="14"/>
        <v>-126.884</v>
      </c>
    </row>
    <row r="115" spans="1:35">
      <c r="A115" s="160"/>
      <c r="B115" s="183" t="s">
        <v>421</v>
      </c>
      <c r="C115" s="602">
        <v>0</v>
      </c>
      <c r="D115" s="596">
        <v>0</v>
      </c>
      <c r="E115" s="602">
        <f t="shared" si="17"/>
        <v>0</v>
      </c>
      <c r="F115" s="596">
        <f t="shared" si="18"/>
        <v>0</v>
      </c>
      <c r="G115" s="602">
        <v>20.079000000000001</v>
      </c>
      <c r="H115" s="596">
        <v>78.647000000000006</v>
      </c>
      <c r="I115" s="602">
        <f t="shared" si="2"/>
        <v>20.079000000000001</v>
      </c>
      <c r="J115" s="596">
        <f t="shared" si="16"/>
        <v>13.739000000000004</v>
      </c>
      <c r="K115" s="602">
        <v>-17.135000000000002</v>
      </c>
      <c r="L115" s="596">
        <v>-16.818999999999999</v>
      </c>
      <c r="M115" s="602">
        <f t="shared" si="4"/>
        <v>-17.135000000000002</v>
      </c>
      <c r="N115" s="596">
        <f t="shared" si="5"/>
        <v>-16.818999999999999</v>
      </c>
      <c r="O115" s="602">
        <v>-3.617</v>
      </c>
      <c r="P115" s="596">
        <v>2.306</v>
      </c>
      <c r="Q115" s="602">
        <f t="shared" si="6"/>
        <v>-3.617</v>
      </c>
      <c r="R115" s="596">
        <f t="shared" si="7"/>
        <v>2.306</v>
      </c>
      <c r="S115" s="602">
        <v>0</v>
      </c>
      <c r="T115" s="596">
        <v>0</v>
      </c>
      <c r="U115" s="602">
        <f t="shared" si="8"/>
        <v>0</v>
      </c>
      <c r="V115" s="596">
        <f t="shared" si="9"/>
        <v>0</v>
      </c>
      <c r="W115" s="602">
        <v>-0.379</v>
      </c>
      <c r="X115" s="596">
        <v>0.77400000000000002</v>
      </c>
      <c r="Y115" s="602">
        <f t="shared" si="10"/>
        <v>-0.379</v>
      </c>
      <c r="Z115" s="596">
        <f t="shared" si="11"/>
        <v>0.77400000000000002</v>
      </c>
      <c r="AA115" s="602">
        <v>1E-3</v>
      </c>
      <c r="AB115" s="596">
        <v>0</v>
      </c>
      <c r="AC115" s="602">
        <f t="shared" si="12"/>
        <v>1E-3</v>
      </c>
      <c r="AD115" s="596">
        <f t="shared" si="15"/>
        <v>0</v>
      </c>
      <c r="AE115" s="602">
        <v>-1.0509999999999999</v>
      </c>
      <c r="AF115" s="596">
        <v>64.908000000000001</v>
      </c>
      <c r="AG115" s="602">
        <f t="shared" si="13"/>
        <v>-1.0509999999999999</v>
      </c>
      <c r="AH115" s="596">
        <f t="shared" si="14"/>
        <v>64.908000000000001</v>
      </c>
      <c r="AI115" s="146"/>
    </row>
    <row r="116" spans="1:35">
      <c r="E116" s="713"/>
      <c r="F116" s="713"/>
      <c r="I116" s="713"/>
      <c r="J116" s="713"/>
      <c r="M116" s="713"/>
      <c r="N116" s="713"/>
      <c r="Q116" s="713"/>
      <c r="R116" s="713"/>
      <c r="S116" s="171"/>
      <c r="T116" s="171"/>
      <c r="U116" s="713"/>
      <c r="V116" s="713"/>
      <c r="W116" s="171"/>
      <c r="X116" s="171"/>
      <c r="Y116" s="713"/>
      <c r="Z116" s="713"/>
      <c r="AA116" s="171"/>
      <c r="AB116" s="171"/>
      <c r="AC116" s="713"/>
      <c r="AD116" s="713"/>
      <c r="AE116" s="171"/>
      <c r="AF116" s="171"/>
      <c r="AG116" s="713"/>
      <c r="AH116" s="713"/>
      <c r="AI116" s="171"/>
    </row>
    <row r="117" spans="1:35" ht="25.5">
      <c r="A117" s="180"/>
      <c r="B117" s="167" t="s">
        <v>422</v>
      </c>
      <c r="C117" s="593">
        <v>0</v>
      </c>
      <c r="D117" s="597">
        <v>0</v>
      </c>
      <c r="E117" s="593">
        <f t="shared" si="17"/>
        <v>0</v>
      </c>
      <c r="F117" s="597">
        <f t="shared" si="18"/>
        <v>0</v>
      </c>
      <c r="G117" s="593">
        <v>0</v>
      </c>
      <c r="H117" s="597">
        <v>-0.105</v>
      </c>
      <c r="I117" s="593">
        <f t="shared" si="2"/>
        <v>0</v>
      </c>
      <c r="J117" s="597">
        <f>H117-AH117</f>
        <v>0</v>
      </c>
      <c r="K117" s="593">
        <v>0</v>
      </c>
      <c r="L117" s="597">
        <v>0</v>
      </c>
      <c r="M117" s="593">
        <f t="shared" si="4"/>
        <v>0</v>
      </c>
      <c r="N117" s="597">
        <f t="shared" si="5"/>
        <v>0</v>
      </c>
      <c r="O117" s="593">
        <v>0</v>
      </c>
      <c r="P117" s="597">
        <v>0</v>
      </c>
      <c r="Q117" s="593">
        <f t="shared" si="6"/>
        <v>0</v>
      </c>
      <c r="R117" s="597">
        <f t="shared" si="7"/>
        <v>0</v>
      </c>
      <c r="S117" s="593">
        <v>0</v>
      </c>
      <c r="T117" s="597">
        <v>0</v>
      </c>
      <c r="U117" s="593">
        <f t="shared" si="8"/>
        <v>0</v>
      </c>
      <c r="V117" s="597">
        <f t="shared" si="9"/>
        <v>0</v>
      </c>
      <c r="W117" s="593">
        <v>0</v>
      </c>
      <c r="X117" s="597">
        <v>0</v>
      </c>
      <c r="Y117" s="593">
        <f t="shared" si="10"/>
        <v>0</v>
      </c>
      <c r="Z117" s="597">
        <f t="shared" si="11"/>
        <v>0</v>
      </c>
      <c r="AA117" s="593">
        <v>0</v>
      </c>
      <c r="AB117" s="597">
        <v>0</v>
      </c>
      <c r="AC117" s="593">
        <f t="shared" si="12"/>
        <v>0</v>
      </c>
      <c r="AD117" s="597">
        <f t="shared" si="15"/>
        <v>0</v>
      </c>
      <c r="AE117" s="593">
        <v>0</v>
      </c>
      <c r="AF117" s="597">
        <v>-0.105</v>
      </c>
      <c r="AG117" s="593">
        <f t="shared" si="13"/>
        <v>0</v>
      </c>
      <c r="AH117" s="597">
        <f t="shared" si="14"/>
        <v>-0.105</v>
      </c>
    </row>
    <row r="118" spans="1:35">
      <c r="A118" s="160"/>
      <c r="B118" s="183" t="s">
        <v>423</v>
      </c>
      <c r="C118" s="593">
        <v>0</v>
      </c>
      <c r="D118" s="596">
        <v>0</v>
      </c>
      <c r="E118" s="593">
        <f t="shared" si="17"/>
        <v>0</v>
      </c>
      <c r="F118" s="596">
        <f t="shared" si="18"/>
        <v>0</v>
      </c>
      <c r="G118" s="593">
        <v>0</v>
      </c>
      <c r="H118" s="596">
        <v>-286.17399999999998</v>
      </c>
      <c r="I118" s="593">
        <f t="shared" si="2"/>
        <v>0</v>
      </c>
      <c r="J118" s="596">
        <f>H118-AH118</f>
        <v>-106.86899999999997</v>
      </c>
      <c r="K118" s="593">
        <v>1.774</v>
      </c>
      <c r="L118" s="596">
        <v>106.702</v>
      </c>
      <c r="M118" s="593">
        <f t="shared" si="4"/>
        <v>1.774</v>
      </c>
      <c r="N118" s="596">
        <f t="shared" si="5"/>
        <v>106.702</v>
      </c>
      <c r="O118" s="593">
        <v>0</v>
      </c>
      <c r="P118" s="596">
        <v>0.156</v>
      </c>
      <c r="Q118" s="593">
        <f t="shared" si="6"/>
        <v>0</v>
      </c>
      <c r="R118" s="596">
        <f t="shared" si="7"/>
        <v>0.156</v>
      </c>
      <c r="S118" s="593">
        <v>0</v>
      </c>
      <c r="T118" s="596">
        <v>0</v>
      </c>
      <c r="U118" s="593">
        <f t="shared" si="8"/>
        <v>0</v>
      </c>
      <c r="V118" s="596">
        <f t="shared" si="9"/>
        <v>0</v>
      </c>
      <c r="W118" s="593">
        <v>9.4E-2</v>
      </c>
      <c r="X118" s="596">
        <v>1.0999999999999999E-2</v>
      </c>
      <c r="Y118" s="593">
        <f t="shared" si="10"/>
        <v>9.4E-2</v>
      </c>
      <c r="Z118" s="596">
        <f t="shared" si="11"/>
        <v>1.0999999999999999E-2</v>
      </c>
      <c r="AA118" s="593">
        <v>0</v>
      </c>
      <c r="AB118" s="596">
        <v>0</v>
      </c>
      <c r="AC118" s="593">
        <f t="shared" si="12"/>
        <v>0</v>
      </c>
      <c r="AD118" s="596">
        <f t="shared" si="15"/>
        <v>0</v>
      </c>
      <c r="AE118" s="593">
        <v>1.8680000000000001</v>
      </c>
      <c r="AF118" s="596">
        <v>-179.30500000000001</v>
      </c>
      <c r="AG118" s="593">
        <f t="shared" si="13"/>
        <v>1.8680000000000001</v>
      </c>
      <c r="AH118" s="596">
        <f t="shared" si="14"/>
        <v>-179.30500000000001</v>
      </c>
    </row>
    <row r="119" spans="1:35">
      <c r="A119" s="160"/>
      <c r="B119" s="173" t="s">
        <v>424</v>
      </c>
      <c r="C119" s="593">
        <v>0</v>
      </c>
      <c r="D119" s="597">
        <v>0</v>
      </c>
      <c r="E119" s="593">
        <f t="shared" si="17"/>
        <v>0</v>
      </c>
      <c r="F119" s="597">
        <f t="shared" si="18"/>
        <v>0</v>
      </c>
      <c r="G119" s="593">
        <v>0</v>
      </c>
      <c r="H119" s="597">
        <v>-280.83300000000003</v>
      </c>
      <c r="I119" s="593">
        <f t="shared" si="2"/>
        <v>0</v>
      </c>
      <c r="J119" s="597">
        <f>H119-AH119</f>
        <v>0</v>
      </c>
      <c r="K119" s="593">
        <v>1.774</v>
      </c>
      <c r="L119" s="597">
        <v>0</v>
      </c>
      <c r="M119" s="593">
        <f t="shared" si="4"/>
        <v>1.774</v>
      </c>
      <c r="N119" s="597">
        <f t="shared" si="5"/>
        <v>0</v>
      </c>
      <c r="O119" s="593">
        <v>0</v>
      </c>
      <c r="P119" s="597">
        <v>0</v>
      </c>
      <c r="Q119" s="593">
        <f t="shared" si="6"/>
        <v>0</v>
      </c>
      <c r="R119" s="597">
        <f t="shared" si="7"/>
        <v>0</v>
      </c>
      <c r="S119" s="593">
        <v>0</v>
      </c>
      <c r="T119" s="597">
        <v>0</v>
      </c>
      <c r="U119" s="593">
        <f t="shared" si="8"/>
        <v>0</v>
      </c>
      <c r="V119" s="597">
        <f t="shared" si="9"/>
        <v>0</v>
      </c>
      <c r="W119" s="593">
        <v>0</v>
      </c>
      <c r="X119" s="597">
        <v>0</v>
      </c>
      <c r="Y119" s="593">
        <f t="shared" si="10"/>
        <v>0</v>
      </c>
      <c r="Z119" s="597">
        <f t="shared" si="11"/>
        <v>0</v>
      </c>
      <c r="AA119" s="593">
        <v>0</v>
      </c>
      <c r="AB119" s="597">
        <v>0</v>
      </c>
      <c r="AC119" s="593">
        <f t="shared" si="12"/>
        <v>0</v>
      </c>
      <c r="AD119" s="597">
        <f t="shared" si="15"/>
        <v>0</v>
      </c>
      <c r="AE119" s="593">
        <v>1.774</v>
      </c>
      <c r="AF119" s="597">
        <v>-280.83300000000003</v>
      </c>
      <c r="AG119" s="593">
        <f t="shared" si="13"/>
        <v>1.774</v>
      </c>
      <c r="AH119" s="597">
        <f t="shared" si="14"/>
        <v>-280.83300000000003</v>
      </c>
    </row>
    <row r="120" spans="1:35">
      <c r="A120" s="160"/>
      <c r="B120" s="173" t="s">
        <v>425</v>
      </c>
      <c r="C120" s="593">
        <v>0</v>
      </c>
      <c r="D120" s="597">
        <v>0</v>
      </c>
      <c r="E120" s="593">
        <f t="shared" si="17"/>
        <v>0</v>
      </c>
      <c r="F120" s="597">
        <f t="shared" si="18"/>
        <v>0</v>
      </c>
      <c r="G120" s="593">
        <v>0</v>
      </c>
      <c r="H120" s="597">
        <v>-5.3410000000000002</v>
      </c>
      <c r="I120" s="593">
        <f t="shared" si="2"/>
        <v>0</v>
      </c>
      <c r="J120" s="597">
        <f>H120-AH120</f>
        <v>-106.869</v>
      </c>
      <c r="K120" s="593">
        <v>0</v>
      </c>
      <c r="L120" s="597">
        <v>106.702</v>
      </c>
      <c r="M120" s="593">
        <f t="shared" si="4"/>
        <v>0</v>
      </c>
      <c r="N120" s="597">
        <f t="shared" si="5"/>
        <v>106.702</v>
      </c>
      <c r="O120" s="593">
        <v>0</v>
      </c>
      <c r="P120" s="597">
        <v>0.156</v>
      </c>
      <c r="Q120" s="593">
        <f t="shared" si="6"/>
        <v>0</v>
      </c>
      <c r="R120" s="597">
        <f t="shared" si="7"/>
        <v>0.156</v>
      </c>
      <c r="S120" s="593">
        <v>0</v>
      </c>
      <c r="T120" s="597">
        <v>0</v>
      </c>
      <c r="U120" s="593">
        <f t="shared" si="8"/>
        <v>0</v>
      </c>
      <c r="V120" s="597">
        <f t="shared" si="9"/>
        <v>0</v>
      </c>
      <c r="W120" s="593">
        <v>9.4E-2</v>
      </c>
      <c r="X120" s="597">
        <v>1.0999999999999999E-2</v>
      </c>
      <c r="Y120" s="593">
        <f t="shared" si="10"/>
        <v>9.4E-2</v>
      </c>
      <c r="Z120" s="597">
        <f t="shared" si="11"/>
        <v>1.0999999999999999E-2</v>
      </c>
      <c r="AA120" s="593">
        <v>0</v>
      </c>
      <c r="AB120" s="597">
        <v>0</v>
      </c>
      <c r="AC120" s="593">
        <f t="shared" si="12"/>
        <v>0</v>
      </c>
      <c r="AD120" s="597">
        <f t="shared" si="15"/>
        <v>0</v>
      </c>
      <c r="AE120" s="593">
        <v>9.4E-2</v>
      </c>
      <c r="AF120" s="597">
        <v>101.52800000000001</v>
      </c>
      <c r="AG120" s="593">
        <f t="shared" si="13"/>
        <v>9.4E-2</v>
      </c>
      <c r="AH120" s="597">
        <f t="shared" si="14"/>
        <v>101.52800000000001</v>
      </c>
    </row>
    <row r="121" spans="1:35">
      <c r="E121" s="713"/>
      <c r="F121" s="713"/>
      <c r="I121" s="713"/>
      <c r="J121" s="713"/>
      <c r="M121" s="713"/>
      <c r="N121" s="713"/>
      <c r="Q121" s="713"/>
      <c r="R121" s="713"/>
      <c r="S121" s="171"/>
      <c r="T121" s="171"/>
      <c r="U121" s="713"/>
      <c r="V121" s="713"/>
      <c r="W121" s="171"/>
      <c r="X121" s="171"/>
      <c r="Y121" s="713"/>
      <c r="Z121" s="713"/>
      <c r="AA121" s="171"/>
      <c r="AB121" s="171"/>
      <c r="AC121" s="713"/>
      <c r="AD121" s="713"/>
      <c r="AE121" s="171"/>
      <c r="AF121" s="171"/>
      <c r="AG121" s="713"/>
      <c r="AH121" s="713"/>
      <c r="AI121" s="171"/>
    </row>
    <row r="122" spans="1:35">
      <c r="A122" s="160" t="s">
        <v>442</v>
      </c>
      <c r="B122" s="183"/>
      <c r="C122" s="602">
        <v>0</v>
      </c>
      <c r="D122" s="596">
        <v>0</v>
      </c>
      <c r="E122" s="602">
        <f t="shared" si="17"/>
        <v>0</v>
      </c>
      <c r="F122" s="596">
        <f t="shared" si="18"/>
        <v>0</v>
      </c>
      <c r="G122" s="602">
        <v>-60.530999999999999</v>
      </c>
      <c r="H122" s="596">
        <v>-302.279</v>
      </c>
      <c r="I122" s="602">
        <f t="shared" si="2"/>
        <v>-60.530999999999999</v>
      </c>
      <c r="J122" s="596">
        <f>H122-AH122</f>
        <v>-1028.047</v>
      </c>
      <c r="K122" s="602">
        <v>306.58699999999999</v>
      </c>
      <c r="L122" s="596">
        <v>457.7</v>
      </c>
      <c r="M122" s="602">
        <f t="shared" si="4"/>
        <v>306.58699999999999</v>
      </c>
      <c r="N122" s="596">
        <f t="shared" si="5"/>
        <v>457.7</v>
      </c>
      <c r="O122" s="602">
        <v>365.75599999999997</v>
      </c>
      <c r="P122" s="596">
        <v>596.86599999999999</v>
      </c>
      <c r="Q122" s="602">
        <f t="shared" si="6"/>
        <v>365.75599999999997</v>
      </c>
      <c r="R122" s="596">
        <f t="shared" si="7"/>
        <v>596.86599999999999</v>
      </c>
      <c r="S122" s="602">
        <v>0</v>
      </c>
      <c r="T122" s="596">
        <v>0</v>
      </c>
      <c r="U122" s="602">
        <f t="shared" si="8"/>
        <v>0</v>
      </c>
      <c r="V122" s="596">
        <f t="shared" si="9"/>
        <v>0</v>
      </c>
      <c r="W122" s="602">
        <v>73.879000000000005</v>
      </c>
      <c r="X122" s="596">
        <v>-26.489000000000001</v>
      </c>
      <c r="Y122" s="602">
        <f t="shared" si="10"/>
        <v>73.879000000000005</v>
      </c>
      <c r="Z122" s="596">
        <f t="shared" si="11"/>
        <v>-26.489000000000001</v>
      </c>
      <c r="AA122" s="602">
        <v>-0.02</v>
      </c>
      <c r="AB122" s="596">
        <v>-0.03</v>
      </c>
      <c r="AC122" s="602">
        <f t="shared" si="12"/>
        <v>-0.02</v>
      </c>
      <c r="AD122" s="596">
        <f t="shared" si="15"/>
        <v>-0.03</v>
      </c>
      <c r="AE122" s="602">
        <v>685.67100000000005</v>
      </c>
      <c r="AF122" s="596">
        <v>725.76800000000003</v>
      </c>
      <c r="AG122" s="602">
        <f t="shared" si="13"/>
        <v>685.67100000000005</v>
      </c>
      <c r="AH122" s="596">
        <f t="shared" si="14"/>
        <v>725.76800000000003</v>
      </c>
      <c r="AI122" s="146"/>
    </row>
    <row r="123" spans="1:35">
      <c r="E123" s="713"/>
      <c r="F123" s="713"/>
      <c r="I123" s="713"/>
      <c r="J123" s="713"/>
      <c r="M123" s="713"/>
      <c r="N123" s="713"/>
      <c r="Q123" s="713"/>
      <c r="R123" s="713"/>
      <c r="S123" s="171"/>
      <c r="T123" s="171"/>
      <c r="U123" s="713"/>
      <c r="V123" s="713"/>
      <c r="W123" s="171"/>
      <c r="X123" s="171"/>
      <c r="Y123" s="713"/>
      <c r="Z123" s="713"/>
      <c r="AA123" s="171"/>
      <c r="AB123" s="171"/>
      <c r="AC123" s="713"/>
      <c r="AD123" s="713"/>
      <c r="AE123" s="171"/>
      <c r="AF123" s="171"/>
      <c r="AG123" s="713"/>
      <c r="AH123" s="713"/>
      <c r="AI123" s="171"/>
    </row>
    <row r="124" spans="1:35">
      <c r="A124" s="166"/>
      <c r="B124" s="167" t="s">
        <v>427</v>
      </c>
      <c r="C124" s="593">
        <v>0</v>
      </c>
      <c r="D124" s="597">
        <v>0</v>
      </c>
      <c r="E124" s="593">
        <f t="shared" si="17"/>
        <v>0</v>
      </c>
      <c r="F124" s="597">
        <f t="shared" si="18"/>
        <v>0</v>
      </c>
      <c r="G124" s="593">
        <v>17.555</v>
      </c>
      <c r="H124" s="597">
        <v>-0.84299999999999997</v>
      </c>
      <c r="I124" s="593">
        <f t="shared" si="2"/>
        <v>17.555</v>
      </c>
      <c r="J124" s="597">
        <f>H124-AH124</f>
        <v>355.09699999999998</v>
      </c>
      <c r="K124" s="593">
        <v>-73.198999999999998</v>
      </c>
      <c r="L124" s="597">
        <v>-114.07899999999999</v>
      </c>
      <c r="M124" s="593">
        <f t="shared" si="4"/>
        <v>-73.198999999999998</v>
      </c>
      <c r="N124" s="597">
        <f t="shared" si="5"/>
        <v>-114.07899999999999</v>
      </c>
      <c r="O124" s="593">
        <v>-112.34699999999999</v>
      </c>
      <c r="P124" s="597">
        <v>-225.40899999999999</v>
      </c>
      <c r="Q124" s="593">
        <f t="shared" si="6"/>
        <v>-112.34699999999999</v>
      </c>
      <c r="R124" s="597">
        <f t="shared" si="7"/>
        <v>-225.40899999999999</v>
      </c>
      <c r="S124" s="593">
        <v>0</v>
      </c>
      <c r="T124" s="597">
        <v>0</v>
      </c>
      <c r="U124" s="593">
        <f t="shared" si="8"/>
        <v>0</v>
      </c>
      <c r="V124" s="597">
        <f t="shared" si="9"/>
        <v>0</v>
      </c>
      <c r="W124" s="593">
        <v>-22.690999999999999</v>
      </c>
      <c r="X124" s="597">
        <v>-15.609</v>
      </c>
      <c r="Y124" s="593">
        <f t="shared" si="10"/>
        <v>-22.690999999999999</v>
      </c>
      <c r="Z124" s="597">
        <f t="shared" si="11"/>
        <v>-15.609</v>
      </c>
      <c r="AA124" s="593">
        <v>0</v>
      </c>
      <c r="AB124" s="597">
        <v>0</v>
      </c>
      <c r="AC124" s="593">
        <f t="shared" si="12"/>
        <v>0</v>
      </c>
      <c r="AD124" s="597">
        <f t="shared" si="15"/>
        <v>0</v>
      </c>
      <c r="AE124" s="593">
        <v>-190.68199999999999</v>
      </c>
      <c r="AF124" s="597">
        <v>-355.94</v>
      </c>
      <c r="AG124" s="593">
        <f t="shared" si="13"/>
        <v>-190.68199999999999</v>
      </c>
      <c r="AH124" s="597">
        <f t="shared" si="14"/>
        <v>-355.94</v>
      </c>
    </row>
    <row r="125" spans="1:35">
      <c r="E125" s="713"/>
      <c r="F125" s="713"/>
      <c r="I125" s="713"/>
      <c r="J125" s="713"/>
      <c r="M125" s="713"/>
      <c r="N125" s="713"/>
      <c r="Q125" s="713"/>
      <c r="R125" s="713"/>
      <c r="S125" s="171"/>
      <c r="T125" s="171"/>
      <c r="U125" s="713"/>
      <c r="V125" s="713"/>
      <c r="W125" s="171"/>
      <c r="X125" s="171"/>
      <c r="Y125" s="713"/>
      <c r="Z125" s="713"/>
      <c r="AA125" s="171"/>
      <c r="AB125" s="171"/>
      <c r="AC125" s="713"/>
      <c r="AD125" s="713"/>
      <c r="AE125" s="171"/>
      <c r="AF125" s="171"/>
      <c r="AG125" s="713"/>
      <c r="AH125" s="713"/>
      <c r="AI125" s="171"/>
    </row>
    <row r="126" spans="1:35">
      <c r="A126" s="160" t="s">
        <v>428</v>
      </c>
      <c r="B126" s="183"/>
      <c r="C126" s="602">
        <v>0</v>
      </c>
      <c r="D126" s="596">
        <v>0</v>
      </c>
      <c r="E126" s="602">
        <f t="shared" si="17"/>
        <v>0</v>
      </c>
      <c r="F126" s="596">
        <f t="shared" si="18"/>
        <v>0</v>
      </c>
      <c r="G126" s="602">
        <v>-42.975999999999999</v>
      </c>
      <c r="H126" s="596">
        <v>-303.12200000000001</v>
      </c>
      <c r="I126" s="602">
        <f t="shared" si="2"/>
        <v>-42.975999999999999</v>
      </c>
      <c r="J126" s="596">
        <f>H126-AH126</f>
        <v>-672.95</v>
      </c>
      <c r="K126" s="602">
        <v>233.38800000000001</v>
      </c>
      <c r="L126" s="596">
        <v>343.62099999999998</v>
      </c>
      <c r="M126" s="602">
        <f t="shared" si="4"/>
        <v>233.38800000000001</v>
      </c>
      <c r="N126" s="596">
        <f t="shared" si="5"/>
        <v>343.62099999999998</v>
      </c>
      <c r="O126" s="602">
        <v>253.40899999999999</v>
      </c>
      <c r="P126" s="596">
        <v>371.45699999999999</v>
      </c>
      <c r="Q126" s="602">
        <f t="shared" si="6"/>
        <v>253.40899999999999</v>
      </c>
      <c r="R126" s="596">
        <f t="shared" si="7"/>
        <v>371.45699999999999</v>
      </c>
      <c r="S126" s="602">
        <v>0</v>
      </c>
      <c r="T126" s="596">
        <v>0</v>
      </c>
      <c r="U126" s="602">
        <f t="shared" si="8"/>
        <v>0</v>
      </c>
      <c r="V126" s="596">
        <f t="shared" si="9"/>
        <v>0</v>
      </c>
      <c r="W126" s="602">
        <v>51.188000000000002</v>
      </c>
      <c r="X126" s="596">
        <v>-42.097999999999999</v>
      </c>
      <c r="Y126" s="602">
        <f t="shared" si="10"/>
        <v>51.188000000000002</v>
      </c>
      <c r="Z126" s="596">
        <f t="shared" si="11"/>
        <v>-42.097999999999999</v>
      </c>
      <c r="AA126" s="602">
        <v>-0.02</v>
      </c>
      <c r="AB126" s="596">
        <v>-0.03</v>
      </c>
      <c r="AC126" s="602">
        <f t="shared" si="12"/>
        <v>-0.02</v>
      </c>
      <c r="AD126" s="596">
        <f t="shared" si="15"/>
        <v>-0.03</v>
      </c>
      <c r="AE126" s="602">
        <v>494.98899999999998</v>
      </c>
      <c r="AF126" s="596">
        <v>369.82799999999997</v>
      </c>
      <c r="AG126" s="602">
        <f t="shared" si="13"/>
        <v>494.98899999999998</v>
      </c>
      <c r="AH126" s="596">
        <f t="shared" si="14"/>
        <v>369.82799999999997</v>
      </c>
      <c r="AI126" s="146"/>
    </row>
    <row r="127" spans="1:35">
      <c r="A127" s="166"/>
      <c r="B127" s="167" t="s">
        <v>429</v>
      </c>
      <c r="C127" s="593">
        <v>0</v>
      </c>
      <c r="D127" s="597">
        <v>0</v>
      </c>
      <c r="E127" s="593">
        <f t="shared" si="17"/>
        <v>0</v>
      </c>
      <c r="F127" s="597">
        <f t="shared" si="18"/>
        <v>0</v>
      </c>
      <c r="G127" s="593">
        <v>0</v>
      </c>
      <c r="H127" s="597">
        <v>0</v>
      </c>
      <c r="I127" s="593">
        <f t="shared" si="2"/>
        <v>0</v>
      </c>
      <c r="J127" s="597">
        <f>H127-AH127</f>
        <v>-161.48400000000001</v>
      </c>
      <c r="K127" s="593">
        <v>0</v>
      </c>
      <c r="L127" s="597">
        <v>0</v>
      </c>
      <c r="M127" s="593">
        <f t="shared" si="4"/>
        <v>0</v>
      </c>
      <c r="N127" s="597">
        <f t="shared" si="5"/>
        <v>0</v>
      </c>
      <c r="O127" s="593">
        <v>0</v>
      </c>
      <c r="P127" s="597">
        <v>0</v>
      </c>
      <c r="Q127" s="593">
        <f t="shared" si="6"/>
        <v>0</v>
      </c>
      <c r="R127" s="597">
        <f t="shared" si="7"/>
        <v>0</v>
      </c>
      <c r="S127" s="593">
        <v>135.07900000000001</v>
      </c>
      <c r="T127" s="597">
        <v>161.45400000000001</v>
      </c>
      <c r="U127" s="593">
        <f t="shared" si="8"/>
        <v>135.07900000000001</v>
      </c>
      <c r="V127" s="597">
        <f t="shared" si="9"/>
        <v>161.45400000000001</v>
      </c>
      <c r="W127" s="593">
        <v>0</v>
      </c>
      <c r="X127" s="597">
        <v>0</v>
      </c>
      <c r="Y127" s="593">
        <f t="shared" si="10"/>
        <v>0</v>
      </c>
      <c r="Z127" s="597">
        <f t="shared" si="11"/>
        <v>0</v>
      </c>
      <c r="AA127" s="593">
        <v>-5.7000000000000002E-2</v>
      </c>
      <c r="AB127" s="597">
        <v>0.03</v>
      </c>
      <c r="AC127" s="593">
        <f t="shared" si="12"/>
        <v>-5.7000000000000002E-2</v>
      </c>
      <c r="AD127" s="597">
        <f t="shared" si="15"/>
        <v>0.03</v>
      </c>
      <c r="AE127" s="593">
        <v>135.02199999999999</v>
      </c>
      <c r="AF127" s="597">
        <v>161.48400000000001</v>
      </c>
      <c r="AG127" s="593">
        <f t="shared" si="13"/>
        <v>135.02199999999999</v>
      </c>
      <c r="AH127" s="597">
        <f t="shared" si="14"/>
        <v>161.48400000000001</v>
      </c>
    </row>
    <row r="128" spans="1:35">
      <c r="A128" s="174" t="s">
        <v>430</v>
      </c>
      <c r="B128" s="161"/>
      <c r="C128" s="602">
        <v>0</v>
      </c>
      <c r="D128" s="596">
        <v>0</v>
      </c>
      <c r="E128" s="602">
        <f t="shared" si="17"/>
        <v>0</v>
      </c>
      <c r="F128" s="596">
        <f t="shared" si="18"/>
        <v>0</v>
      </c>
      <c r="G128" s="602">
        <v>-42.975999999999999</v>
      </c>
      <c r="H128" s="596">
        <v>-303.12200000000001</v>
      </c>
      <c r="I128" s="602">
        <f t="shared" si="2"/>
        <v>-42.975999999999999</v>
      </c>
      <c r="J128" s="596">
        <f>H128-AH128</f>
        <v>-834.43399999999997</v>
      </c>
      <c r="K128" s="602">
        <v>233.38800000000001</v>
      </c>
      <c r="L128" s="596">
        <v>343.62099999999998</v>
      </c>
      <c r="M128" s="602">
        <f t="shared" si="4"/>
        <v>233.38800000000001</v>
      </c>
      <c r="N128" s="596">
        <f t="shared" si="5"/>
        <v>343.62099999999998</v>
      </c>
      <c r="O128" s="602">
        <v>253.40899999999999</v>
      </c>
      <c r="P128" s="596">
        <v>371.45699999999999</v>
      </c>
      <c r="Q128" s="602">
        <f t="shared" si="6"/>
        <v>253.40899999999999</v>
      </c>
      <c r="R128" s="596">
        <f t="shared" si="7"/>
        <v>371.45699999999999</v>
      </c>
      <c r="S128" s="602">
        <v>135.07900000000001</v>
      </c>
      <c r="T128" s="596">
        <v>161.45400000000001</v>
      </c>
      <c r="U128" s="602">
        <f t="shared" si="8"/>
        <v>135.07900000000001</v>
      </c>
      <c r="V128" s="596">
        <f t="shared" si="9"/>
        <v>161.45400000000001</v>
      </c>
      <c r="W128" s="602">
        <v>51.188000000000002</v>
      </c>
      <c r="X128" s="596">
        <v>-42.097999999999999</v>
      </c>
      <c r="Y128" s="602">
        <f t="shared" si="10"/>
        <v>51.188000000000002</v>
      </c>
      <c r="Z128" s="596">
        <f t="shared" si="11"/>
        <v>-42.097999999999999</v>
      </c>
      <c r="AA128" s="602">
        <v>-7.6999999999999999E-2</v>
      </c>
      <c r="AB128" s="596">
        <v>0</v>
      </c>
      <c r="AC128" s="602">
        <f t="shared" si="12"/>
        <v>-7.6999999999999999E-2</v>
      </c>
      <c r="AD128" s="596">
        <f t="shared" si="15"/>
        <v>0</v>
      </c>
      <c r="AE128" s="602">
        <v>630.01099999999997</v>
      </c>
      <c r="AF128" s="596">
        <v>531.31200000000001</v>
      </c>
      <c r="AG128" s="602">
        <f t="shared" si="13"/>
        <v>630.01099999999997</v>
      </c>
      <c r="AH128" s="596">
        <f t="shared" si="14"/>
        <v>531.31200000000001</v>
      </c>
      <c r="AI128" s="146"/>
    </row>
    <row r="129" spans="1:18">
      <c r="E129" s="185"/>
      <c r="F129" s="185"/>
      <c r="Q129" s="171"/>
      <c r="R129" s="171"/>
    </row>
    <row r="130" spans="1:18">
      <c r="C130" s="185"/>
      <c r="D130" s="185"/>
    </row>
    <row r="131" spans="1:18">
      <c r="C131" s="203"/>
      <c r="O131" s="159"/>
      <c r="P131" s="159"/>
    </row>
    <row r="132" spans="1:18">
      <c r="A132" s="924" t="s">
        <v>0</v>
      </c>
      <c r="B132" s="925"/>
      <c r="C132" s="922" t="s">
        <v>227</v>
      </c>
      <c r="D132" s="923"/>
      <c r="E132" s="922" t="s">
        <v>5</v>
      </c>
      <c r="F132" s="923"/>
      <c r="G132" s="922" t="s">
        <v>6</v>
      </c>
      <c r="H132" s="923"/>
      <c r="I132" s="922" t="s">
        <v>7</v>
      </c>
      <c r="J132" s="923"/>
      <c r="K132" s="922" t="s">
        <v>14</v>
      </c>
      <c r="L132" s="923"/>
      <c r="M132" s="922" t="s">
        <v>45</v>
      </c>
      <c r="N132" s="923"/>
      <c r="O132" s="922" t="s">
        <v>343</v>
      </c>
      <c r="P132" s="923"/>
      <c r="Q132" s="922" t="s">
        <v>48</v>
      </c>
      <c r="R132" s="923"/>
    </row>
    <row r="133" spans="1:18">
      <c r="A133" s="930" t="s">
        <v>432</v>
      </c>
      <c r="B133" s="935"/>
      <c r="C133" s="589" t="s">
        <v>511</v>
      </c>
      <c r="D133" s="270" t="s">
        <v>517</v>
      </c>
      <c r="E133" s="589" t="s">
        <v>511</v>
      </c>
      <c r="F133" s="270" t="s">
        <v>517</v>
      </c>
      <c r="G133" s="589" t="s">
        <v>511</v>
      </c>
      <c r="H133" s="270" t="s">
        <v>517</v>
      </c>
      <c r="I133" s="589" t="s">
        <v>511</v>
      </c>
      <c r="J133" s="270" t="s">
        <v>517</v>
      </c>
      <c r="K133" s="589" t="s">
        <v>511</v>
      </c>
      <c r="L133" s="270" t="s">
        <v>517</v>
      </c>
      <c r="M133" s="589" t="s">
        <v>511</v>
      </c>
      <c r="N133" s="270" t="s">
        <v>517</v>
      </c>
      <c r="O133" s="589" t="s">
        <v>511</v>
      </c>
      <c r="P133" s="270" t="s">
        <v>517</v>
      </c>
      <c r="Q133" s="589" t="s">
        <v>511</v>
      </c>
      <c r="R133" s="270" t="s">
        <v>517</v>
      </c>
    </row>
    <row r="134" spans="1:18">
      <c r="A134" s="936"/>
      <c r="B134" s="937"/>
      <c r="C134" s="590" t="s">
        <v>226</v>
      </c>
      <c r="D134" s="271" t="s">
        <v>226</v>
      </c>
      <c r="E134" s="590" t="s">
        <v>226</v>
      </c>
      <c r="F134" s="271" t="s">
        <v>226</v>
      </c>
      <c r="G134" s="590" t="s">
        <v>226</v>
      </c>
      <c r="H134" s="271" t="s">
        <v>226</v>
      </c>
      <c r="I134" s="590" t="s">
        <v>226</v>
      </c>
      <c r="J134" s="271" t="s">
        <v>226</v>
      </c>
      <c r="K134" s="590" t="s">
        <v>226</v>
      </c>
      <c r="L134" s="271" t="s">
        <v>226</v>
      </c>
      <c r="M134" s="590" t="s">
        <v>226</v>
      </c>
      <c r="N134" s="271" t="s">
        <v>226</v>
      </c>
      <c r="O134" s="590" t="s">
        <v>226</v>
      </c>
      <c r="P134" s="271" t="s">
        <v>226</v>
      </c>
      <c r="Q134" s="590" t="s">
        <v>226</v>
      </c>
      <c r="R134" s="271" t="s">
        <v>226</v>
      </c>
    </row>
    <row r="135" spans="1:18">
      <c r="E135" s="598"/>
      <c r="F135" s="598"/>
      <c r="G135" s="598"/>
      <c r="H135" s="598"/>
      <c r="I135" s="598"/>
      <c r="J135" s="598"/>
      <c r="K135" s="598"/>
      <c r="L135" s="598"/>
      <c r="M135" s="598"/>
      <c r="N135" s="598"/>
      <c r="O135" s="598"/>
      <c r="P135" s="598"/>
      <c r="Q135" s="598"/>
      <c r="R135" s="598"/>
    </row>
    <row r="136" spans="1:18">
      <c r="A136" s="160"/>
      <c r="B136" s="173" t="s">
        <v>433</v>
      </c>
      <c r="C136" s="593">
        <v>0</v>
      </c>
      <c r="D136" s="597">
        <v>0</v>
      </c>
      <c r="E136" s="593">
        <v>21900</v>
      </c>
      <c r="F136" s="597">
        <v>14741</v>
      </c>
      <c r="G136" s="593">
        <v>277371</v>
      </c>
      <c r="H136" s="597">
        <v>-145413</v>
      </c>
      <c r="I136" s="593">
        <v>6905</v>
      </c>
      <c r="J136" s="597">
        <v>159952</v>
      </c>
      <c r="K136" s="593">
        <v>52673</v>
      </c>
      <c r="L136" s="597">
        <v>262989</v>
      </c>
      <c r="M136" s="593">
        <v>80939</v>
      </c>
      <c r="N136" s="597">
        <v>86636</v>
      </c>
      <c r="O136" s="593">
        <v>-35</v>
      </c>
      <c r="P136" s="597">
        <v>277371</v>
      </c>
      <c r="Q136" s="593">
        <v>439753</v>
      </c>
      <c r="R136" s="597">
        <v>378693</v>
      </c>
    </row>
    <row r="137" spans="1:18">
      <c r="A137" s="160"/>
      <c r="B137" s="173" t="s">
        <v>434</v>
      </c>
      <c r="C137" s="593">
        <v>0</v>
      </c>
      <c r="D137" s="597">
        <v>0</v>
      </c>
      <c r="E137" s="593">
        <v>-6433</v>
      </c>
      <c r="F137" s="597">
        <v>-24935</v>
      </c>
      <c r="G137" s="593">
        <v>-1538254</v>
      </c>
      <c r="H137" s="597">
        <v>523236</v>
      </c>
      <c r="I137" s="593">
        <v>-146003</v>
      </c>
      <c r="J137" s="597">
        <v>-128401</v>
      </c>
      <c r="K137" s="593">
        <v>-142977</v>
      </c>
      <c r="L137" s="597">
        <v>-126979</v>
      </c>
      <c r="M137" s="593">
        <v>-31785</v>
      </c>
      <c r="N137" s="597">
        <v>-14564</v>
      </c>
      <c r="O137" s="593">
        <v>-19000</v>
      </c>
      <c r="P137" s="597">
        <v>-1538254</v>
      </c>
      <c r="Q137" s="593">
        <v>-1884452</v>
      </c>
      <c r="R137" s="597">
        <v>168621</v>
      </c>
    </row>
    <row r="138" spans="1:18">
      <c r="A138" s="160"/>
      <c r="B138" s="173" t="s">
        <v>435</v>
      </c>
      <c r="C138" s="593">
        <v>0</v>
      </c>
      <c r="D138" s="597">
        <v>0</v>
      </c>
      <c r="E138" s="593">
        <v>-8543</v>
      </c>
      <c r="F138" s="597">
        <v>-30803</v>
      </c>
      <c r="G138" s="593">
        <v>1155133</v>
      </c>
      <c r="H138" s="597">
        <v>-458175</v>
      </c>
      <c r="I138" s="593">
        <v>-114715</v>
      </c>
      <c r="J138" s="597">
        <v>83085</v>
      </c>
      <c r="K138" s="593">
        <v>-47564</v>
      </c>
      <c r="L138" s="597">
        <v>-132932</v>
      </c>
      <c r="M138" s="593">
        <v>-29770</v>
      </c>
      <c r="N138" s="597">
        <v>-97682</v>
      </c>
      <c r="O138" s="593">
        <v>19000</v>
      </c>
      <c r="P138" s="597">
        <v>1155133</v>
      </c>
      <c r="Q138" s="593">
        <v>973541</v>
      </c>
      <c r="R138" s="597">
        <v>-576771</v>
      </c>
    </row>
    <row r="146" spans="3:11">
      <c r="C146" s="159">
        <v>0</v>
      </c>
      <c r="D146" s="159">
        <v>0</v>
      </c>
      <c r="E146" s="159"/>
      <c r="F146" s="159"/>
      <c r="G146" s="159"/>
      <c r="H146" s="159"/>
      <c r="I146" s="159"/>
      <c r="J146" s="159"/>
      <c r="K146" s="159"/>
    </row>
  </sheetData>
  <mergeCells count="61">
    <mergeCell ref="AG76:AH76"/>
    <mergeCell ref="AE75:AH75"/>
    <mergeCell ref="O132:P132"/>
    <mergeCell ref="Q132:R132"/>
    <mergeCell ref="W75:Z75"/>
    <mergeCell ref="W76:X76"/>
    <mergeCell ref="Y76:Z76"/>
    <mergeCell ref="AA75:AD75"/>
    <mergeCell ref="AA76:AB76"/>
    <mergeCell ref="AC76:AD76"/>
    <mergeCell ref="O76:P76"/>
    <mergeCell ref="Q76:R76"/>
    <mergeCell ref="O75:R75"/>
    <mergeCell ref="S76:T76"/>
    <mergeCell ref="U76:V76"/>
    <mergeCell ref="I132:J132"/>
    <mergeCell ref="M132:N132"/>
    <mergeCell ref="K132:L132"/>
    <mergeCell ref="A133:B134"/>
    <mergeCell ref="A35:B35"/>
    <mergeCell ref="C35:D35"/>
    <mergeCell ref="E35:F35"/>
    <mergeCell ref="I35:J35"/>
    <mergeCell ref="A77:B78"/>
    <mergeCell ref="A132:B132"/>
    <mergeCell ref="C132:D132"/>
    <mergeCell ref="E132:F132"/>
    <mergeCell ref="G132:H132"/>
    <mergeCell ref="G35:H35"/>
    <mergeCell ref="A36:B37"/>
    <mergeCell ref="G76:H76"/>
    <mergeCell ref="I76:J76"/>
    <mergeCell ref="G75:J75"/>
    <mergeCell ref="A75:B75"/>
    <mergeCell ref="A4:B5"/>
    <mergeCell ref="A34:B34"/>
    <mergeCell ref="C34:R34"/>
    <mergeCell ref="O35:P35"/>
    <mergeCell ref="M35:N35"/>
    <mergeCell ref="Q35:R35"/>
    <mergeCell ref="K35:L35"/>
    <mergeCell ref="C74:AH74"/>
    <mergeCell ref="S75:V75"/>
    <mergeCell ref="K76:L76"/>
    <mergeCell ref="M76:N76"/>
    <mergeCell ref="K75:N75"/>
    <mergeCell ref="AE76:AF76"/>
    <mergeCell ref="Q3:R3"/>
    <mergeCell ref="C2:R2"/>
    <mergeCell ref="O3:P3"/>
    <mergeCell ref="E3:F3"/>
    <mergeCell ref="G3:H3"/>
    <mergeCell ref="I3:J3"/>
    <mergeCell ref="M3:N3"/>
    <mergeCell ref="K3:L3"/>
    <mergeCell ref="C76:D76"/>
    <mergeCell ref="E76:F76"/>
    <mergeCell ref="C75:F75"/>
    <mergeCell ref="A2:B2"/>
    <mergeCell ref="A3:B3"/>
    <mergeCell ref="C3:D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E137"/>
  <sheetViews>
    <sheetView workbookViewId="0"/>
  </sheetViews>
  <sheetFormatPr baseColWidth="10" defaultColWidth="11.42578125" defaultRowHeight="12.75"/>
  <cols>
    <col min="1" max="1" width="6" customWidth="1"/>
    <col min="2" max="2" width="70.140625" customWidth="1"/>
    <col min="3" max="3" width="18.28515625" customWidth="1"/>
    <col min="4" max="4" width="19.28515625" customWidth="1"/>
    <col min="5" max="5" width="18.28515625" customWidth="1"/>
    <col min="6" max="6" width="18.140625" bestFit="1" customWidth="1"/>
    <col min="7" max="7" width="18.85546875" customWidth="1"/>
    <col min="8" max="8" width="19.7109375" customWidth="1"/>
    <col min="9" max="9" width="17.85546875" customWidth="1"/>
    <col min="10" max="10" width="18.5703125" customWidth="1"/>
    <col min="11" max="11" width="18.28515625" customWidth="1"/>
    <col min="12" max="12" width="18.85546875" customWidth="1"/>
    <col min="13" max="13" width="17.85546875" customWidth="1"/>
    <col min="14" max="14" width="19.140625" customWidth="1"/>
    <col min="15" max="15" width="18.5703125" customWidth="1"/>
    <col min="16" max="16" width="18.7109375" customWidth="1"/>
    <col min="17" max="17" width="16.140625" customWidth="1"/>
    <col min="18" max="18" width="15.140625" customWidth="1"/>
    <col min="19" max="19" width="16.5703125" customWidth="1"/>
    <col min="20" max="20" width="14" customWidth="1"/>
    <col min="21" max="21" width="16.28515625" customWidth="1"/>
    <col min="22" max="22" width="13.140625" customWidth="1"/>
    <col min="23" max="23" width="16.5703125" customWidth="1"/>
    <col min="24" max="24" width="15.7109375" customWidth="1"/>
    <col min="25" max="25" width="13.140625" customWidth="1"/>
    <col min="26" max="26" width="13.85546875" customWidth="1"/>
    <col min="27" max="27" width="15" customWidth="1"/>
    <col min="28" max="28" width="14.85546875" customWidth="1"/>
    <col min="29" max="29" width="15.85546875" customWidth="1"/>
    <col min="30" max="30" width="14.42578125" customWidth="1"/>
    <col min="33" max="33" width="42.85546875" customWidth="1"/>
  </cols>
  <sheetData>
    <row r="1" spans="1:31">
      <c r="A1" s="164"/>
      <c r="B1" s="164"/>
      <c r="C1" s="164"/>
      <c r="D1" s="164"/>
      <c r="E1" s="164"/>
      <c r="F1" s="164"/>
      <c r="G1" s="164"/>
      <c r="H1" s="164"/>
      <c r="I1" s="164"/>
      <c r="J1" s="164"/>
      <c r="K1" s="164"/>
      <c r="L1" s="164"/>
      <c r="M1" s="164"/>
      <c r="N1" s="164"/>
      <c r="O1" s="164"/>
      <c r="P1" s="164"/>
      <c r="Q1" s="112"/>
      <c r="R1" s="112"/>
      <c r="S1" s="112"/>
      <c r="T1" s="112"/>
      <c r="U1" s="112"/>
      <c r="V1" s="112"/>
      <c r="W1" s="112"/>
      <c r="X1" s="112"/>
      <c r="Y1" s="112"/>
      <c r="Z1" s="112"/>
      <c r="AA1" s="112"/>
      <c r="AB1" s="112"/>
      <c r="AC1" s="112"/>
      <c r="AD1" s="112"/>
      <c r="AE1" s="112"/>
    </row>
    <row r="2" spans="1:31">
      <c r="A2" s="951" t="s">
        <v>436</v>
      </c>
      <c r="B2" s="952"/>
      <c r="C2" s="922" t="s">
        <v>54</v>
      </c>
      <c r="D2" s="934"/>
      <c r="E2" s="934"/>
      <c r="F2" s="934"/>
      <c r="G2" s="934"/>
      <c r="H2" s="934"/>
      <c r="I2" s="934"/>
      <c r="J2" s="934"/>
      <c r="K2" s="934"/>
      <c r="L2" s="934"/>
      <c r="M2" s="934"/>
      <c r="N2" s="934"/>
      <c r="O2" s="934"/>
      <c r="P2" s="934"/>
      <c r="Q2" s="112"/>
      <c r="R2" s="112"/>
      <c r="S2" s="112"/>
      <c r="T2" s="112"/>
      <c r="U2" s="112"/>
      <c r="V2" s="112"/>
      <c r="W2" s="112"/>
      <c r="X2" s="112"/>
      <c r="Y2" s="112"/>
      <c r="Z2" s="112"/>
      <c r="AA2" s="112"/>
      <c r="AB2" s="112"/>
      <c r="AC2" s="112"/>
      <c r="AD2" s="112"/>
      <c r="AE2" s="112"/>
    </row>
    <row r="3" spans="1:31">
      <c r="A3" s="924" t="s">
        <v>0</v>
      </c>
      <c r="B3" s="925"/>
      <c r="C3" s="922" t="s">
        <v>227</v>
      </c>
      <c r="D3" s="923"/>
      <c r="E3" s="922" t="s">
        <v>5</v>
      </c>
      <c r="F3" s="923"/>
      <c r="G3" s="922" t="s">
        <v>6</v>
      </c>
      <c r="H3" s="923"/>
      <c r="I3" s="922" t="s">
        <v>7</v>
      </c>
      <c r="J3" s="923"/>
      <c r="K3" s="922" t="s">
        <v>14</v>
      </c>
      <c r="L3" s="923"/>
      <c r="M3" s="922" t="s">
        <v>343</v>
      </c>
      <c r="N3" s="923"/>
      <c r="O3" s="922" t="s">
        <v>48</v>
      </c>
      <c r="P3" s="923"/>
      <c r="Q3" s="112"/>
      <c r="R3" s="112"/>
      <c r="S3" s="112"/>
      <c r="T3" s="112"/>
      <c r="U3" s="112"/>
      <c r="V3" s="112"/>
      <c r="W3" s="112"/>
      <c r="X3" s="112"/>
      <c r="Y3" s="112"/>
      <c r="Z3" s="112"/>
      <c r="AA3" s="112"/>
      <c r="AB3" s="112"/>
      <c r="AC3" s="112"/>
      <c r="AD3" s="112"/>
      <c r="AE3" s="112"/>
    </row>
    <row r="4" spans="1:31">
      <c r="A4" s="955" t="s">
        <v>344</v>
      </c>
      <c r="B4" s="956"/>
      <c r="C4" s="589" t="s">
        <v>511</v>
      </c>
      <c r="D4" s="591" t="s">
        <v>513</v>
      </c>
      <c r="E4" s="589" t="s">
        <v>511</v>
      </c>
      <c r="F4" s="591" t="s">
        <v>513</v>
      </c>
      <c r="G4" s="589" t="s">
        <v>511</v>
      </c>
      <c r="H4" s="591" t="s">
        <v>513</v>
      </c>
      <c r="I4" s="589" t="s">
        <v>511</v>
      </c>
      <c r="J4" s="591" t="s">
        <v>513</v>
      </c>
      <c r="K4" s="589" t="s">
        <v>511</v>
      </c>
      <c r="L4" s="591" t="s">
        <v>513</v>
      </c>
      <c r="M4" s="589" t="s">
        <v>511</v>
      </c>
      <c r="N4" s="591" t="s">
        <v>513</v>
      </c>
      <c r="O4" s="589" t="s">
        <v>511</v>
      </c>
      <c r="P4" s="591" t="s">
        <v>513</v>
      </c>
      <c r="Q4" s="112"/>
      <c r="R4" s="112"/>
      <c r="S4" s="112"/>
      <c r="T4" s="112"/>
      <c r="U4" s="112"/>
      <c r="V4" s="112"/>
      <c r="W4" s="112"/>
      <c r="X4" s="112"/>
      <c r="Y4" s="112"/>
      <c r="Z4" s="112"/>
      <c r="AA4" s="112"/>
      <c r="AB4" s="112"/>
      <c r="AC4" s="112"/>
      <c r="AD4" s="112"/>
      <c r="AE4" s="112"/>
    </row>
    <row r="5" spans="1:31">
      <c r="A5" s="957"/>
      <c r="B5" s="958"/>
      <c r="C5" s="590" t="s">
        <v>226</v>
      </c>
      <c r="D5" s="271" t="s">
        <v>226</v>
      </c>
      <c r="E5" s="590" t="s">
        <v>226</v>
      </c>
      <c r="F5" s="271" t="s">
        <v>226</v>
      </c>
      <c r="G5" s="590" t="s">
        <v>226</v>
      </c>
      <c r="H5" s="271" t="s">
        <v>226</v>
      </c>
      <c r="I5" s="590" t="s">
        <v>226</v>
      </c>
      <c r="J5" s="271" t="s">
        <v>226</v>
      </c>
      <c r="K5" s="590" t="s">
        <v>226</v>
      </c>
      <c r="L5" s="271" t="s">
        <v>226</v>
      </c>
      <c r="M5" s="590" t="s">
        <v>226</v>
      </c>
      <c r="N5" s="271" t="s">
        <v>226</v>
      </c>
      <c r="O5" s="590" t="s">
        <v>226</v>
      </c>
      <c r="P5" s="271" t="s">
        <v>226</v>
      </c>
      <c r="Q5" s="112"/>
      <c r="R5" s="112"/>
      <c r="S5" s="112"/>
      <c r="T5" s="112"/>
      <c r="U5" s="112"/>
      <c r="V5" s="112"/>
      <c r="W5" s="112"/>
      <c r="X5" s="112"/>
      <c r="Y5" s="112"/>
      <c r="Z5" s="112"/>
      <c r="AA5" s="112"/>
      <c r="AB5" s="112"/>
      <c r="AC5" s="112"/>
      <c r="AD5" s="112"/>
      <c r="AE5" s="112"/>
    </row>
    <row r="6" spans="1:31">
      <c r="A6" s="160" t="s">
        <v>345</v>
      </c>
      <c r="B6" s="161"/>
      <c r="C6" s="588">
        <v>0</v>
      </c>
      <c r="D6" s="272">
        <v>0</v>
      </c>
      <c r="E6" s="588">
        <v>407.298</v>
      </c>
      <c r="F6" s="272">
        <v>128.98099999999999</v>
      </c>
      <c r="G6" s="588">
        <v>2641.8710000000001</v>
      </c>
      <c r="H6" s="272">
        <v>3126.9839999999999</v>
      </c>
      <c r="I6" s="588">
        <v>630</v>
      </c>
      <c r="J6" s="272">
        <v>791.50900000000001</v>
      </c>
      <c r="K6" s="588">
        <v>0</v>
      </c>
      <c r="L6" s="272">
        <v>1829.472</v>
      </c>
      <c r="M6" s="588">
        <v>0</v>
      </c>
      <c r="N6" s="272">
        <v>0</v>
      </c>
      <c r="O6" s="588">
        <v>3679.1689999999999</v>
      </c>
      <c r="P6" s="272">
        <v>5876.9459999999999</v>
      </c>
      <c r="Q6" s="112"/>
      <c r="R6" s="112"/>
      <c r="S6" s="112"/>
      <c r="T6" s="112"/>
      <c r="U6" s="112"/>
      <c r="V6" s="112"/>
      <c r="W6" s="107"/>
      <c r="X6" s="107"/>
      <c r="Y6" s="107"/>
      <c r="Z6" s="107"/>
      <c r="AA6" s="107"/>
      <c r="AB6" s="107"/>
      <c r="AC6" s="107"/>
      <c r="AD6" s="107"/>
      <c r="AE6" s="107"/>
    </row>
    <row r="7" spans="1:31">
      <c r="A7" s="162"/>
      <c r="B7" s="163" t="s">
        <v>346</v>
      </c>
      <c r="C7" s="588">
        <v>0</v>
      </c>
      <c r="D7" s="273">
        <v>0</v>
      </c>
      <c r="E7" s="588">
        <v>17.132999999999999</v>
      </c>
      <c r="F7" s="273">
        <v>3.23</v>
      </c>
      <c r="G7" s="588">
        <v>43.731000000000002</v>
      </c>
      <c r="H7" s="273">
        <v>91.495000000000005</v>
      </c>
      <c r="I7" s="588">
        <v>115.33499999999999</v>
      </c>
      <c r="J7" s="273">
        <v>186.94800000000001</v>
      </c>
      <c r="K7" s="588">
        <v>0</v>
      </c>
      <c r="L7" s="273">
        <v>0</v>
      </c>
      <c r="M7" s="588">
        <v>0</v>
      </c>
      <c r="N7" s="273">
        <v>0</v>
      </c>
      <c r="O7" s="588">
        <v>176.19900000000001</v>
      </c>
      <c r="P7" s="273">
        <v>281.673</v>
      </c>
      <c r="Q7" s="112"/>
      <c r="R7" s="112"/>
      <c r="S7" s="112"/>
      <c r="T7" s="112"/>
      <c r="U7" s="112"/>
      <c r="V7" s="112"/>
      <c r="W7" s="112"/>
      <c r="X7" s="112"/>
      <c r="Y7" s="112"/>
      <c r="Z7" s="112"/>
      <c r="AA7" s="112"/>
      <c r="AB7" s="112"/>
      <c r="AC7" s="112"/>
      <c r="AD7" s="112"/>
      <c r="AE7" s="112"/>
    </row>
    <row r="8" spans="1:31">
      <c r="A8" s="162"/>
      <c r="B8" s="163" t="s">
        <v>347</v>
      </c>
      <c r="C8" s="588">
        <v>0</v>
      </c>
      <c r="D8" s="273">
        <v>0</v>
      </c>
      <c r="E8" s="588">
        <v>18.68</v>
      </c>
      <c r="F8" s="273">
        <v>4.2779999999999996</v>
      </c>
      <c r="G8" s="588">
        <v>51.603000000000002</v>
      </c>
      <c r="H8" s="273">
        <v>45.188000000000002</v>
      </c>
      <c r="I8" s="588">
        <v>0.77800000000000002</v>
      </c>
      <c r="J8" s="273">
        <v>1.115</v>
      </c>
      <c r="K8" s="588">
        <v>0</v>
      </c>
      <c r="L8" s="273">
        <v>0</v>
      </c>
      <c r="M8" s="588">
        <v>0</v>
      </c>
      <c r="N8" s="273">
        <v>0</v>
      </c>
      <c r="O8" s="588">
        <v>71.061000000000007</v>
      </c>
      <c r="P8" s="273">
        <v>51.603000000000002</v>
      </c>
      <c r="Q8" s="112"/>
      <c r="R8" s="112"/>
      <c r="S8" s="112"/>
      <c r="T8" s="112"/>
      <c r="U8" s="112"/>
      <c r="V8" s="112"/>
      <c r="W8" s="112"/>
      <c r="X8" s="112"/>
      <c r="Y8" s="112"/>
      <c r="Z8" s="112"/>
      <c r="AA8" s="112"/>
      <c r="AB8" s="112"/>
      <c r="AC8" s="112"/>
      <c r="AD8" s="112"/>
      <c r="AE8" s="112"/>
    </row>
    <row r="9" spans="1:31">
      <c r="A9" s="162"/>
      <c r="B9" s="163" t="s">
        <v>348</v>
      </c>
      <c r="C9" s="588">
        <v>0</v>
      </c>
      <c r="D9" s="273">
        <v>0</v>
      </c>
      <c r="E9" s="588">
        <v>27.46</v>
      </c>
      <c r="F9" s="273">
        <v>18.530999999999999</v>
      </c>
      <c r="G9" s="588">
        <v>417.14499999999998</v>
      </c>
      <c r="H9" s="273">
        <v>612.04700000000003</v>
      </c>
      <c r="I9" s="588">
        <v>16.170999999999999</v>
      </c>
      <c r="J9" s="273">
        <v>34.344000000000001</v>
      </c>
      <c r="K9" s="588">
        <v>0</v>
      </c>
      <c r="L9" s="273">
        <v>0</v>
      </c>
      <c r="M9" s="588">
        <v>0</v>
      </c>
      <c r="N9" s="273">
        <v>0</v>
      </c>
      <c r="O9" s="588">
        <v>460.77600000000001</v>
      </c>
      <c r="P9" s="273">
        <v>417.14499999999998</v>
      </c>
      <c r="Q9" s="112"/>
      <c r="R9" s="112"/>
      <c r="S9" s="112"/>
      <c r="T9" s="112"/>
      <c r="U9" s="112"/>
      <c r="V9" s="112"/>
      <c r="W9" s="112"/>
      <c r="X9" s="112"/>
      <c r="Y9" s="112"/>
      <c r="Z9" s="112"/>
      <c r="AA9" s="112"/>
      <c r="AB9" s="112"/>
      <c r="AC9" s="112"/>
      <c r="AD9" s="112"/>
      <c r="AE9" s="112"/>
    </row>
    <row r="10" spans="1:31">
      <c r="A10" s="162"/>
      <c r="B10" s="163" t="s">
        <v>349</v>
      </c>
      <c r="C10" s="588">
        <v>0</v>
      </c>
      <c r="D10" s="273">
        <v>0</v>
      </c>
      <c r="E10" s="588">
        <v>299.63200000000001</v>
      </c>
      <c r="F10" s="273">
        <v>79.388999999999996</v>
      </c>
      <c r="G10" s="588">
        <v>1816.087</v>
      </c>
      <c r="H10" s="273">
        <v>2050.4050000000002</v>
      </c>
      <c r="I10" s="588">
        <v>421.584</v>
      </c>
      <c r="J10" s="273">
        <v>480.36599999999999</v>
      </c>
      <c r="K10" s="588">
        <v>0</v>
      </c>
      <c r="L10" s="273">
        <v>0</v>
      </c>
      <c r="M10" s="588">
        <v>0</v>
      </c>
      <c r="N10" s="273">
        <v>0</v>
      </c>
      <c r="O10" s="588">
        <v>2537.3029999999999</v>
      </c>
      <c r="P10" s="273">
        <v>1816.087</v>
      </c>
      <c r="Q10" s="112"/>
      <c r="R10" s="112"/>
      <c r="S10" s="112"/>
      <c r="T10" s="112"/>
      <c r="U10" s="112"/>
      <c r="V10" s="112"/>
      <c r="W10" s="112"/>
      <c r="X10" s="112"/>
      <c r="Y10" s="112"/>
      <c r="Z10" s="112"/>
      <c r="AA10" s="112"/>
      <c r="AB10" s="112"/>
      <c r="AC10" s="112"/>
      <c r="AD10" s="112"/>
      <c r="AE10" s="112"/>
    </row>
    <row r="11" spans="1:31">
      <c r="A11" s="162"/>
      <c r="B11" s="163" t="s">
        <v>350</v>
      </c>
      <c r="C11" s="588">
        <v>0</v>
      </c>
      <c r="D11" s="273">
        <v>0</v>
      </c>
      <c r="E11" s="588">
        <v>3.9E-2</v>
      </c>
      <c r="F11" s="273">
        <v>2.5000000000000001E-2</v>
      </c>
      <c r="G11" s="588">
        <v>9.9339999999999993</v>
      </c>
      <c r="H11" s="273">
        <v>10.201000000000001</v>
      </c>
      <c r="I11" s="588">
        <v>2.056</v>
      </c>
      <c r="J11" s="273">
        <v>1.778</v>
      </c>
      <c r="K11" s="588">
        <v>0</v>
      </c>
      <c r="L11" s="273">
        <v>0</v>
      </c>
      <c r="M11" s="588">
        <v>0</v>
      </c>
      <c r="N11" s="273">
        <v>0</v>
      </c>
      <c r="O11" s="588">
        <v>12.029</v>
      </c>
      <c r="P11" s="273">
        <v>9.9339999999999993</v>
      </c>
      <c r="Q11" s="112"/>
      <c r="R11" s="112"/>
      <c r="S11" s="112"/>
      <c r="T11" s="112"/>
      <c r="U11" s="112"/>
      <c r="V11" s="112"/>
      <c r="W11" s="112"/>
      <c r="X11" s="112"/>
      <c r="Y11" s="112"/>
      <c r="Z11" s="112"/>
      <c r="AA11" s="112"/>
      <c r="AB11" s="112"/>
      <c r="AC11" s="112"/>
      <c r="AD11" s="112"/>
      <c r="AE11" s="112"/>
    </row>
    <row r="12" spans="1:31">
      <c r="A12" s="162"/>
      <c r="B12" s="163" t="s">
        <v>351</v>
      </c>
      <c r="C12" s="588">
        <v>0</v>
      </c>
      <c r="D12" s="273">
        <v>0</v>
      </c>
      <c r="E12" s="588">
        <v>44.353999999999999</v>
      </c>
      <c r="F12" s="273">
        <v>23.527999999999999</v>
      </c>
      <c r="G12" s="588">
        <v>254.43799999999999</v>
      </c>
      <c r="H12" s="273">
        <v>287.41699999999997</v>
      </c>
      <c r="I12" s="588">
        <v>73.495000000000005</v>
      </c>
      <c r="J12" s="273">
        <v>83.656999999999996</v>
      </c>
      <c r="K12" s="588">
        <v>0</v>
      </c>
      <c r="L12" s="273">
        <v>0</v>
      </c>
      <c r="M12" s="588">
        <v>0</v>
      </c>
      <c r="N12" s="273">
        <v>0</v>
      </c>
      <c r="O12" s="588">
        <v>372.28699999999998</v>
      </c>
      <c r="P12" s="273">
        <v>254.43799999999999</v>
      </c>
      <c r="Q12" s="112"/>
      <c r="R12" s="112"/>
      <c r="S12" s="112"/>
      <c r="T12" s="112"/>
      <c r="U12" s="112"/>
      <c r="V12" s="112"/>
      <c r="W12" s="112"/>
      <c r="X12" s="112"/>
      <c r="Y12" s="112"/>
      <c r="Z12" s="112"/>
      <c r="AA12" s="112"/>
      <c r="AB12" s="112"/>
      <c r="AC12" s="112"/>
      <c r="AD12" s="112"/>
      <c r="AE12" s="112"/>
    </row>
    <row r="13" spans="1:31">
      <c r="A13" s="162"/>
      <c r="B13" s="163" t="s">
        <v>352</v>
      </c>
      <c r="C13" s="588">
        <v>0</v>
      </c>
      <c r="D13" s="273">
        <v>0</v>
      </c>
      <c r="E13" s="588">
        <v>0</v>
      </c>
      <c r="F13" s="273">
        <v>0</v>
      </c>
      <c r="G13" s="588">
        <v>48.933</v>
      </c>
      <c r="H13" s="273">
        <v>30.231000000000002</v>
      </c>
      <c r="I13" s="588">
        <v>0.51800000000000002</v>
      </c>
      <c r="J13" s="273">
        <v>3.234</v>
      </c>
      <c r="K13" s="588">
        <v>0</v>
      </c>
      <c r="L13" s="273">
        <v>0</v>
      </c>
      <c r="M13" s="588">
        <v>0</v>
      </c>
      <c r="N13" s="273">
        <v>0</v>
      </c>
      <c r="O13" s="588">
        <v>49.451000000000001</v>
      </c>
      <c r="P13" s="273">
        <v>48.933</v>
      </c>
      <c r="Q13" s="112"/>
      <c r="R13" s="112"/>
      <c r="S13" s="112"/>
      <c r="T13" s="112"/>
      <c r="U13" s="112"/>
      <c r="V13" s="112"/>
      <c r="W13" s="112"/>
      <c r="X13" s="112"/>
      <c r="Y13" s="112"/>
      <c r="Z13" s="112"/>
      <c r="AA13" s="112"/>
      <c r="AB13" s="112"/>
      <c r="AC13" s="112"/>
      <c r="AD13" s="112"/>
      <c r="AE13" s="112"/>
    </row>
    <row r="14" spans="1:31">
      <c r="A14" s="164"/>
      <c r="B14" s="164"/>
      <c r="C14" s="164"/>
      <c r="D14" s="164"/>
      <c r="E14" s="164"/>
      <c r="F14" s="164"/>
      <c r="G14" s="164"/>
      <c r="H14" s="164"/>
      <c r="I14" s="164"/>
      <c r="J14" s="164"/>
      <c r="K14" s="164"/>
      <c r="L14" s="164"/>
      <c r="M14" s="164"/>
      <c r="N14" s="164"/>
      <c r="O14" s="164"/>
      <c r="P14" s="164"/>
      <c r="Q14" s="164"/>
      <c r="R14" s="164"/>
      <c r="S14" s="164"/>
      <c r="T14" s="164"/>
      <c r="U14" s="112"/>
      <c r="V14" s="112"/>
      <c r="W14" s="112"/>
      <c r="X14" s="112"/>
      <c r="Y14" s="112"/>
      <c r="Z14" s="112"/>
      <c r="AA14" s="112"/>
      <c r="AB14" s="112"/>
      <c r="AC14" s="112"/>
      <c r="AD14" s="112"/>
      <c r="AE14" s="112"/>
    </row>
    <row r="15" spans="1:31" ht="25.5">
      <c r="A15" s="162"/>
      <c r="B15" s="167" t="s">
        <v>353</v>
      </c>
      <c r="C15" s="588">
        <v>0</v>
      </c>
      <c r="D15" s="274">
        <v>0</v>
      </c>
      <c r="E15" s="588">
        <v>0</v>
      </c>
      <c r="F15" s="274">
        <v>0</v>
      </c>
      <c r="G15" s="588">
        <v>0</v>
      </c>
      <c r="H15" s="274">
        <v>0</v>
      </c>
      <c r="I15" s="588">
        <v>6.3E-2</v>
      </c>
      <c r="J15" s="274">
        <v>6.7000000000000004E-2</v>
      </c>
      <c r="K15" s="588">
        <v>0</v>
      </c>
      <c r="L15" s="274">
        <v>1829.472</v>
      </c>
      <c r="M15" s="588">
        <v>0</v>
      </c>
      <c r="N15" s="274">
        <v>0</v>
      </c>
      <c r="O15" s="588">
        <v>6.3E-2</v>
      </c>
      <c r="P15" s="274">
        <v>0</v>
      </c>
      <c r="Q15" s="112"/>
      <c r="R15" s="112"/>
      <c r="S15" s="112"/>
      <c r="T15" s="112"/>
      <c r="U15" s="112"/>
      <c r="V15" s="112"/>
      <c r="W15" s="112"/>
      <c r="X15" s="112"/>
      <c r="Y15" s="112"/>
      <c r="Z15" s="112"/>
      <c r="AA15" s="112"/>
      <c r="AB15" s="112"/>
      <c r="AC15" s="112"/>
      <c r="AD15" s="112"/>
      <c r="AE15" s="112"/>
    </row>
    <row r="16" spans="1:31">
      <c r="A16" s="164"/>
      <c r="B16" s="164"/>
      <c r="C16" s="164"/>
      <c r="D16" s="164"/>
      <c r="E16" s="164"/>
      <c r="F16" s="164"/>
      <c r="G16" s="164"/>
      <c r="H16" s="164"/>
      <c r="I16" s="164"/>
      <c r="J16" s="164"/>
      <c r="K16" s="164"/>
      <c r="L16" s="164"/>
      <c r="M16" s="164"/>
      <c r="N16" s="164"/>
      <c r="O16" s="164"/>
      <c r="P16" s="164"/>
      <c r="Q16" s="164"/>
      <c r="R16" s="164"/>
      <c r="S16" s="164"/>
      <c r="T16" s="164"/>
      <c r="U16" s="112"/>
      <c r="V16" s="112"/>
      <c r="W16" s="112"/>
      <c r="X16" s="112"/>
      <c r="Y16" s="112"/>
      <c r="Z16" s="112"/>
      <c r="AA16" s="112"/>
      <c r="AB16" s="112"/>
      <c r="AC16" s="112"/>
      <c r="AD16" s="112"/>
      <c r="AE16" s="112"/>
    </row>
    <row r="17" spans="1:31">
      <c r="A17" s="174" t="s">
        <v>354</v>
      </c>
      <c r="B17" s="175"/>
      <c r="C17" s="587">
        <v>0</v>
      </c>
      <c r="D17" s="275">
        <v>0</v>
      </c>
      <c r="E17" s="587">
        <v>2593.7339999999999</v>
      </c>
      <c r="F17" s="275">
        <v>1535.4010000000001</v>
      </c>
      <c r="G17" s="587">
        <v>9406.8109999999997</v>
      </c>
      <c r="H17" s="275">
        <v>10316.858</v>
      </c>
      <c r="I17" s="587">
        <v>2206.6419999999998</v>
      </c>
      <c r="J17" s="275">
        <v>2250.9850000000001</v>
      </c>
      <c r="K17" s="587">
        <v>0</v>
      </c>
      <c r="L17" s="275">
        <v>0</v>
      </c>
      <c r="M17" s="587">
        <v>0</v>
      </c>
      <c r="N17" s="275">
        <v>0</v>
      </c>
      <c r="O17" s="587">
        <v>14207.187</v>
      </c>
      <c r="P17" s="275">
        <v>14103.244000000001</v>
      </c>
      <c r="Q17" s="107"/>
      <c r="R17" s="107"/>
      <c r="S17" s="107"/>
      <c r="T17" s="107"/>
      <c r="U17" s="107"/>
      <c r="V17" s="107"/>
      <c r="W17" s="107"/>
      <c r="X17" s="107"/>
      <c r="Y17" s="107"/>
      <c r="Z17" s="107"/>
      <c r="AA17" s="107"/>
      <c r="AB17" s="107"/>
      <c r="AC17" s="107"/>
      <c r="AD17" s="107"/>
      <c r="AE17" s="107"/>
    </row>
    <row r="18" spans="1:31">
      <c r="A18" s="162"/>
      <c r="B18" s="163" t="s">
        <v>355</v>
      </c>
      <c r="C18" s="588">
        <v>0</v>
      </c>
      <c r="D18" s="274">
        <v>0</v>
      </c>
      <c r="E18" s="588">
        <v>3.0000000000000001E-3</v>
      </c>
      <c r="F18" s="274">
        <v>2E-3</v>
      </c>
      <c r="G18" s="588">
        <v>4481.59</v>
      </c>
      <c r="H18" s="274">
        <v>4571.8469999999998</v>
      </c>
      <c r="I18" s="588">
        <v>3.5830000000000002</v>
      </c>
      <c r="J18" s="274">
        <v>7.76</v>
      </c>
      <c r="K18" s="588">
        <v>0</v>
      </c>
      <c r="L18" s="274">
        <v>0</v>
      </c>
      <c r="M18" s="588">
        <v>0</v>
      </c>
      <c r="N18" s="274">
        <v>0</v>
      </c>
      <c r="O18" s="588">
        <v>4485.1760000000004</v>
      </c>
      <c r="P18" s="274">
        <v>4579.6090000000004</v>
      </c>
      <c r="Q18" s="112"/>
      <c r="R18" s="112"/>
      <c r="S18" s="112"/>
      <c r="T18" s="112"/>
      <c r="U18" s="112"/>
      <c r="V18" s="112"/>
      <c r="W18" s="112"/>
      <c r="X18" s="112"/>
      <c r="Y18" s="112"/>
      <c r="Z18" s="112"/>
      <c r="AA18" s="112"/>
      <c r="AB18" s="112"/>
      <c r="AC18" s="112"/>
      <c r="AD18" s="112"/>
      <c r="AE18" s="112"/>
    </row>
    <row r="19" spans="1:31">
      <c r="A19" s="162"/>
      <c r="B19" s="163" t="s">
        <v>356</v>
      </c>
      <c r="C19" s="588">
        <v>0</v>
      </c>
      <c r="D19" s="274">
        <v>0</v>
      </c>
      <c r="E19" s="588">
        <v>3.0000000000000001E-3</v>
      </c>
      <c r="F19" s="274">
        <v>4.0000000000000001E-3</v>
      </c>
      <c r="G19" s="588">
        <v>1574.4860000000001</v>
      </c>
      <c r="H19" s="274">
        <v>1699.575</v>
      </c>
      <c r="I19" s="588">
        <v>41.069000000000003</v>
      </c>
      <c r="J19" s="274">
        <v>43.351999999999997</v>
      </c>
      <c r="K19" s="588">
        <v>0</v>
      </c>
      <c r="L19" s="274">
        <v>0</v>
      </c>
      <c r="M19" s="588">
        <v>0</v>
      </c>
      <c r="N19" s="274">
        <v>0</v>
      </c>
      <c r="O19" s="588">
        <v>1615.558</v>
      </c>
      <c r="P19" s="274">
        <v>1742.931</v>
      </c>
      <c r="Q19" s="112"/>
      <c r="R19" s="112"/>
      <c r="S19" s="112"/>
      <c r="T19" s="112"/>
      <c r="U19" s="112"/>
      <c r="V19" s="112"/>
      <c r="W19" s="112"/>
      <c r="X19" s="112"/>
      <c r="Y19" s="112"/>
      <c r="Z19" s="112"/>
      <c r="AA19" s="112"/>
      <c r="AB19" s="112"/>
      <c r="AC19" s="112"/>
      <c r="AD19" s="112"/>
      <c r="AE19" s="112"/>
    </row>
    <row r="20" spans="1:31">
      <c r="A20" s="162"/>
      <c r="B20" s="163" t="s">
        <v>357</v>
      </c>
      <c r="C20" s="588">
        <v>0</v>
      </c>
      <c r="D20" s="274">
        <v>0</v>
      </c>
      <c r="E20" s="588">
        <v>0</v>
      </c>
      <c r="F20" s="274">
        <v>0</v>
      </c>
      <c r="G20" s="588">
        <v>196.12100000000001</v>
      </c>
      <c r="H20" s="274">
        <v>251.05500000000001</v>
      </c>
      <c r="I20" s="588">
        <v>5.7569999999999997</v>
      </c>
      <c r="J20" s="274">
        <v>8.0510000000000002</v>
      </c>
      <c r="K20" s="588">
        <v>0</v>
      </c>
      <c r="L20" s="274">
        <v>0</v>
      </c>
      <c r="M20" s="588">
        <v>0</v>
      </c>
      <c r="N20" s="274">
        <v>0</v>
      </c>
      <c r="O20" s="588">
        <v>201.87799999999999</v>
      </c>
      <c r="P20" s="274">
        <v>259.10599999999999</v>
      </c>
      <c r="Q20" s="112"/>
      <c r="R20" s="112"/>
      <c r="S20" s="112"/>
      <c r="T20" s="112"/>
      <c r="U20" s="112"/>
      <c r="V20" s="112"/>
      <c r="W20" s="112"/>
      <c r="X20" s="112"/>
      <c r="Y20" s="112"/>
      <c r="Z20" s="112"/>
      <c r="AA20" s="112"/>
      <c r="AB20" s="112"/>
      <c r="AC20" s="112"/>
      <c r="AD20" s="112"/>
      <c r="AE20" s="112"/>
    </row>
    <row r="21" spans="1:31">
      <c r="A21" s="162"/>
      <c r="B21" s="163" t="s">
        <v>358</v>
      </c>
      <c r="C21" s="588">
        <v>0</v>
      </c>
      <c r="D21" s="274">
        <v>0</v>
      </c>
      <c r="E21" s="588">
        <v>3.0000000000000001E-3</v>
      </c>
      <c r="F21" s="274">
        <v>3.0000000000000001E-3</v>
      </c>
      <c r="G21" s="588">
        <v>0</v>
      </c>
      <c r="H21" s="274">
        <v>0</v>
      </c>
      <c r="I21" s="588">
        <v>0</v>
      </c>
      <c r="J21" s="274">
        <v>0</v>
      </c>
      <c r="K21" s="588">
        <v>0</v>
      </c>
      <c r="L21" s="274">
        <v>0</v>
      </c>
      <c r="M21" s="588">
        <v>0</v>
      </c>
      <c r="N21" s="274">
        <v>0</v>
      </c>
      <c r="O21" s="588">
        <v>3.0000000000000001E-3</v>
      </c>
      <c r="P21" s="274">
        <v>3.0000000000000001E-3</v>
      </c>
      <c r="Q21" s="112"/>
      <c r="R21" s="112"/>
      <c r="S21" s="112"/>
      <c r="T21" s="112"/>
      <c r="U21" s="112"/>
      <c r="V21" s="112"/>
      <c r="W21" s="112"/>
      <c r="X21" s="112"/>
      <c r="Y21" s="112"/>
      <c r="Z21" s="112"/>
      <c r="AA21" s="112"/>
      <c r="AB21" s="112"/>
      <c r="AC21" s="112"/>
      <c r="AD21" s="112"/>
      <c r="AE21" s="112"/>
    </row>
    <row r="22" spans="1:31">
      <c r="A22" s="162"/>
      <c r="B22" s="163" t="s">
        <v>359</v>
      </c>
      <c r="C22" s="588">
        <v>0</v>
      </c>
      <c r="D22" s="274">
        <v>0</v>
      </c>
      <c r="E22" s="588">
        <v>7.8E-2</v>
      </c>
      <c r="F22" s="274">
        <v>7.9000000000000001E-2</v>
      </c>
      <c r="G22" s="588">
        <v>0</v>
      </c>
      <c r="H22" s="274">
        <v>0</v>
      </c>
      <c r="I22" s="588">
        <v>15.672000000000001</v>
      </c>
      <c r="J22" s="274">
        <v>16.789000000000001</v>
      </c>
      <c r="K22" s="588">
        <v>0</v>
      </c>
      <c r="L22" s="274">
        <v>0</v>
      </c>
      <c r="M22" s="588">
        <v>0</v>
      </c>
      <c r="N22" s="274">
        <v>0</v>
      </c>
      <c r="O22" s="588">
        <v>15.75</v>
      </c>
      <c r="P22" s="274">
        <v>16.867999999999999</v>
      </c>
      <c r="Q22" s="112"/>
      <c r="R22" s="112"/>
      <c r="S22" s="112"/>
      <c r="T22" s="112"/>
      <c r="U22" s="112"/>
      <c r="V22" s="112"/>
      <c r="W22" s="112"/>
      <c r="X22" s="112"/>
      <c r="Y22" s="112"/>
      <c r="Z22" s="112"/>
      <c r="AA22" s="112"/>
      <c r="AB22" s="112"/>
      <c r="AC22" s="112"/>
      <c r="AD22" s="112"/>
      <c r="AE22" s="112"/>
    </row>
    <row r="23" spans="1:31">
      <c r="A23" s="162"/>
      <c r="B23" s="163" t="s">
        <v>360</v>
      </c>
      <c r="C23" s="588">
        <v>0</v>
      </c>
      <c r="D23" s="274">
        <v>0</v>
      </c>
      <c r="E23" s="588">
        <v>122.247</v>
      </c>
      <c r="F23" s="274">
        <v>75.117999999999995</v>
      </c>
      <c r="G23" s="588">
        <v>2540.8470000000002</v>
      </c>
      <c r="H23" s="274">
        <v>2982.5459999999998</v>
      </c>
      <c r="I23" s="588">
        <v>94.856999999999999</v>
      </c>
      <c r="J23" s="274">
        <v>120.053</v>
      </c>
      <c r="K23" s="588">
        <v>0</v>
      </c>
      <c r="L23" s="274">
        <v>0</v>
      </c>
      <c r="M23" s="588">
        <v>0</v>
      </c>
      <c r="N23" s="274">
        <v>0</v>
      </c>
      <c r="O23" s="588">
        <v>2757.951</v>
      </c>
      <c r="P23" s="274">
        <v>3177.7170000000001</v>
      </c>
      <c r="Q23" s="112"/>
      <c r="R23" s="112"/>
      <c r="S23" s="112"/>
      <c r="T23" s="112"/>
      <c r="U23" s="112"/>
      <c r="V23" s="112"/>
      <c r="W23" s="112"/>
      <c r="X23" s="112"/>
      <c r="Y23" s="112"/>
      <c r="Z23" s="112"/>
      <c r="AA23" s="112"/>
      <c r="AB23" s="112"/>
      <c r="AC23" s="112"/>
      <c r="AD23" s="112"/>
      <c r="AE23" s="112"/>
    </row>
    <row r="24" spans="1:31">
      <c r="A24" s="162"/>
      <c r="B24" s="163" t="s">
        <v>361</v>
      </c>
      <c r="C24" s="588">
        <v>0</v>
      </c>
      <c r="D24" s="274">
        <v>0</v>
      </c>
      <c r="E24" s="588">
        <v>0</v>
      </c>
      <c r="F24" s="274">
        <v>0</v>
      </c>
      <c r="G24" s="588">
        <v>0</v>
      </c>
      <c r="H24" s="274">
        <v>0</v>
      </c>
      <c r="I24" s="588">
        <v>0</v>
      </c>
      <c r="J24" s="274">
        <v>0</v>
      </c>
      <c r="K24" s="588">
        <v>0</v>
      </c>
      <c r="L24" s="274">
        <v>0</v>
      </c>
      <c r="M24" s="588">
        <v>0</v>
      </c>
      <c r="N24" s="274">
        <v>0</v>
      </c>
      <c r="O24" s="588">
        <v>0</v>
      </c>
      <c r="P24" s="274">
        <v>0</v>
      </c>
      <c r="Q24" s="112"/>
      <c r="R24" s="112"/>
      <c r="S24" s="112"/>
      <c r="T24" s="112"/>
      <c r="U24" s="112"/>
      <c r="V24" s="112"/>
      <c r="W24" s="112"/>
      <c r="X24" s="112"/>
      <c r="Y24" s="112"/>
      <c r="Z24" s="112"/>
      <c r="AA24" s="112"/>
      <c r="AB24" s="112"/>
      <c r="AC24" s="112"/>
      <c r="AD24" s="112"/>
      <c r="AE24" s="112"/>
    </row>
    <row r="25" spans="1:31">
      <c r="A25" s="162"/>
      <c r="B25" s="163" t="s">
        <v>362</v>
      </c>
      <c r="C25" s="588">
        <v>0</v>
      </c>
      <c r="D25" s="274">
        <v>0</v>
      </c>
      <c r="E25" s="588">
        <v>2470.3220000000001</v>
      </c>
      <c r="F25" s="274">
        <v>1459.6610000000001</v>
      </c>
      <c r="G25" s="588">
        <v>44.066000000000003</v>
      </c>
      <c r="H25" s="274">
        <v>42.201000000000001</v>
      </c>
      <c r="I25" s="588">
        <v>2028.578</v>
      </c>
      <c r="J25" s="274">
        <v>2044.06</v>
      </c>
      <c r="K25" s="588">
        <v>0</v>
      </c>
      <c r="L25" s="274">
        <v>0</v>
      </c>
      <c r="M25" s="588">
        <v>0</v>
      </c>
      <c r="N25" s="274">
        <v>0</v>
      </c>
      <c r="O25" s="588">
        <v>4542.9660000000003</v>
      </c>
      <c r="P25" s="274">
        <v>3545.922</v>
      </c>
      <c r="Q25" s="112"/>
      <c r="R25" s="112"/>
      <c r="S25" s="112"/>
      <c r="T25" s="112"/>
      <c r="U25" s="112"/>
      <c r="V25" s="112"/>
      <c r="W25" s="112"/>
      <c r="X25" s="112"/>
      <c r="Y25" s="112"/>
      <c r="Z25" s="112"/>
      <c r="AA25" s="112"/>
      <c r="AB25" s="112"/>
      <c r="AC25" s="112"/>
      <c r="AD25" s="112"/>
      <c r="AE25" s="112"/>
    </row>
    <row r="26" spans="1:31">
      <c r="A26" s="162"/>
      <c r="B26" s="163" t="s">
        <v>363</v>
      </c>
      <c r="C26" s="588">
        <v>0</v>
      </c>
      <c r="D26" s="274">
        <v>0</v>
      </c>
      <c r="E26" s="588">
        <v>0</v>
      </c>
      <c r="F26" s="274">
        <v>0</v>
      </c>
      <c r="G26" s="588">
        <v>6.9189999999999996</v>
      </c>
      <c r="H26" s="274">
        <v>7.6210000000000004</v>
      </c>
      <c r="I26" s="588">
        <v>0</v>
      </c>
      <c r="J26" s="274">
        <v>0</v>
      </c>
      <c r="K26" s="588">
        <v>0</v>
      </c>
      <c r="L26" s="274">
        <v>0</v>
      </c>
      <c r="M26" s="588">
        <v>0</v>
      </c>
      <c r="N26" s="274">
        <v>0</v>
      </c>
      <c r="O26" s="588">
        <v>6.9189999999999996</v>
      </c>
      <c r="P26" s="274">
        <v>7.6210000000000004</v>
      </c>
      <c r="Q26" s="112"/>
      <c r="R26" s="112"/>
      <c r="S26" s="112"/>
      <c r="T26" s="112"/>
      <c r="U26" s="112"/>
      <c r="V26" s="112"/>
      <c r="W26" s="112"/>
      <c r="X26" s="112"/>
      <c r="Y26" s="112"/>
      <c r="Z26" s="112"/>
      <c r="AA26" s="112"/>
      <c r="AB26" s="112"/>
      <c r="AC26" s="112"/>
      <c r="AD26" s="112"/>
      <c r="AE26" s="112"/>
    </row>
    <row r="27" spans="1:31">
      <c r="A27" s="162"/>
      <c r="B27" s="163" t="s">
        <v>364</v>
      </c>
      <c r="C27" s="588">
        <v>0</v>
      </c>
      <c r="D27" s="274">
        <v>0</v>
      </c>
      <c r="E27" s="588">
        <v>1.0780000000000001</v>
      </c>
      <c r="F27" s="274">
        <v>0.53400000000000003</v>
      </c>
      <c r="G27" s="588">
        <v>70.656000000000006</v>
      </c>
      <c r="H27" s="274">
        <v>56.051000000000002</v>
      </c>
      <c r="I27" s="588">
        <v>17.126000000000001</v>
      </c>
      <c r="J27" s="274">
        <v>10.92</v>
      </c>
      <c r="K27" s="588">
        <v>0</v>
      </c>
      <c r="L27" s="274">
        <v>0</v>
      </c>
      <c r="M27" s="588">
        <v>0</v>
      </c>
      <c r="N27" s="274">
        <v>0</v>
      </c>
      <c r="O27" s="588">
        <v>88.86</v>
      </c>
      <c r="P27" s="274">
        <v>67.504999999999995</v>
      </c>
      <c r="Q27" s="112"/>
      <c r="R27" s="112"/>
      <c r="S27" s="112"/>
      <c r="T27" s="112"/>
      <c r="U27" s="112"/>
      <c r="V27" s="112"/>
      <c r="W27" s="112"/>
      <c r="X27" s="112"/>
      <c r="Y27" s="112"/>
      <c r="Z27" s="112"/>
      <c r="AA27" s="112"/>
      <c r="AB27" s="112"/>
      <c r="AC27" s="112"/>
      <c r="AD27" s="112"/>
      <c r="AE27" s="112"/>
    </row>
    <row r="28" spans="1:31">
      <c r="A28" s="162"/>
      <c r="B28" s="163" t="s">
        <v>365</v>
      </c>
      <c r="C28" s="588">
        <v>0</v>
      </c>
      <c r="D28" s="274">
        <v>0</v>
      </c>
      <c r="E28" s="588">
        <v>0</v>
      </c>
      <c r="F28" s="274">
        <v>0</v>
      </c>
      <c r="G28" s="588">
        <v>492.12599999999998</v>
      </c>
      <c r="H28" s="274">
        <v>705.96199999999999</v>
      </c>
      <c r="I28" s="588">
        <v>0</v>
      </c>
      <c r="J28" s="274">
        <v>0</v>
      </c>
      <c r="K28" s="588">
        <v>0</v>
      </c>
      <c r="L28" s="274">
        <v>0</v>
      </c>
      <c r="M28" s="588">
        <v>0</v>
      </c>
      <c r="N28" s="274">
        <v>0</v>
      </c>
      <c r="O28" s="588">
        <v>492.12599999999998</v>
      </c>
      <c r="P28" s="274">
        <v>705.96199999999999</v>
      </c>
      <c r="Q28" s="112"/>
      <c r="R28" s="112"/>
      <c r="S28" s="112"/>
      <c r="T28" s="112"/>
      <c r="U28" s="112"/>
      <c r="V28" s="112"/>
      <c r="W28" s="112"/>
      <c r="X28" s="112"/>
      <c r="Y28" s="112"/>
      <c r="Z28" s="112"/>
      <c r="AA28" s="112"/>
      <c r="AB28" s="112"/>
      <c r="AC28" s="112"/>
      <c r="AD28" s="112"/>
      <c r="AE28" s="112"/>
    </row>
    <row r="29" spans="1:31">
      <c r="A29" s="164"/>
      <c r="B29" s="164"/>
      <c r="C29" s="164"/>
      <c r="D29" s="164"/>
      <c r="E29" s="164"/>
      <c r="F29" s="164"/>
      <c r="G29" s="164"/>
      <c r="H29" s="164"/>
      <c r="I29" s="164"/>
      <c r="J29" s="164"/>
      <c r="K29" s="164"/>
      <c r="L29" s="164"/>
      <c r="M29" s="164"/>
      <c r="N29" s="164"/>
      <c r="O29" s="164"/>
      <c r="P29" s="164"/>
      <c r="Q29" s="164"/>
      <c r="R29" s="164"/>
      <c r="S29" s="164"/>
      <c r="T29" s="164"/>
      <c r="U29" s="164"/>
      <c r="V29" s="164"/>
      <c r="W29" s="164"/>
      <c r="X29" s="164"/>
      <c r="Y29" s="164"/>
      <c r="Z29" s="112"/>
      <c r="AA29" s="112"/>
      <c r="AB29" s="112"/>
      <c r="AC29" s="112"/>
      <c r="AD29" s="112"/>
      <c r="AE29" s="112"/>
    </row>
    <row r="30" spans="1:31">
      <c r="A30" s="174" t="s">
        <v>366</v>
      </c>
      <c r="B30" s="176"/>
      <c r="C30" s="595">
        <v>0</v>
      </c>
      <c r="D30" s="272">
        <v>0</v>
      </c>
      <c r="E30" s="595">
        <v>3001.0320000000002</v>
      </c>
      <c r="F30" s="272">
        <v>1664.3820000000001</v>
      </c>
      <c r="G30" s="595">
        <v>12048.682000000001</v>
      </c>
      <c r="H30" s="272">
        <v>13443.842000000001</v>
      </c>
      <c r="I30" s="595">
        <v>2836.6419999999998</v>
      </c>
      <c r="J30" s="272">
        <v>3042.4940000000001</v>
      </c>
      <c r="K30" s="595">
        <v>0</v>
      </c>
      <c r="L30" s="272">
        <v>1829.472</v>
      </c>
      <c r="M30" s="595">
        <v>0</v>
      </c>
      <c r="N30" s="272">
        <v>0</v>
      </c>
      <c r="O30" s="595">
        <v>17886.356</v>
      </c>
      <c r="P30" s="272">
        <v>19980.189999999999</v>
      </c>
      <c r="Q30" s="112"/>
      <c r="R30" s="112"/>
      <c r="S30" s="112"/>
      <c r="T30" s="112"/>
      <c r="U30" s="112"/>
      <c r="V30" s="112"/>
      <c r="W30" s="112"/>
      <c r="X30" s="112"/>
      <c r="Y30" s="112"/>
      <c r="Z30" s="112"/>
      <c r="AA30" s="112"/>
      <c r="AB30" s="112"/>
      <c r="AC30" s="112"/>
      <c r="AD30" s="112"/>
      <c r="AE30" s="112"/>
    </row>
    <row r="31" spans="1:31">
      <c r="A31" s="164"/>
      <c r="B31" s="164"/>
      <c r="C31" s="112">
        <v>1000</v>
      </c>
      <c r="D31" s="164"/>
      <c r="E31" s="164"/>
      <c r="F31" s="164"/>
      <c r="G31" s="164"/>
      <c r="H31" s="164"/>
      <c r="I31" s="164"/>
      <c r="J31" s="164"/>
      <c r="K31" s="164"/>
      <c r="L31" s="164"/>
      <c r="M31" s="164"/>
      <c r="N31" s="164"/>
      <c r="O31" s="164"/>
      <c r="P31" s="164"/>
      <c r="Q31" s="112"/>
      <c r="R31" s="112"/>
      <c r="S31" s="112"/>
      <c r="T31" s="112"/>
      <c r="U31" s="112"/>
      <c r="V31" s="112"/>
      <c r="W31" s="112"/>
      <c r="X31" s="112"/>
      <c r="Y31" s="112"/>
      <c r="Z31" s="112"/>
      <c r="AA31" s="112"/>
      <c r="AB31" s="112"/>
      <c r="AC31" s="112"/>
      <c r="AD31" s="112"/>
      <c r="AE31" s="112"/>
    </row>
    <row r="32" spans="1:31">
      <c r="A32" s="951" t="s">
        <v>436</v>
      </c>
      <c r="B32" s="952"/>
      <c r="C32" s="922" t="s">
        <v>54</v>
      </c>
      <c r="D32" s="934"/>
      <c r="E32" s="934"/>
      <c r="F32" s="934"/>
      <c r="G32" s="934"/>
      <c r="H32" s="934"/>
      <c r="I32" s="934"/>
      <c r="J32" s="934"/>
      <c r="K32" s="934"/>
      <c r="L32" s="934"/>
      <c r="M32" s="934"/>
      <c r="N32" s="934"/>
      <c r="O32" s="934"/>
      <c r="P32" s="934"/>
      <c r="Q32" s="88"/>
      <c r="R32" s="88"/>
      <c r="S32" s="88"/>
      <c r="T32" s="88"/>
      <c r="U32" s="88"/>
      <c r="V32" s="88"/>
      <c r="W32" s="88"/>
      <c r="X32" s="88"/>
      <c r="Y32" s="88"/>
      <c r="Z32" s="88"/>
      <c r="AA32" s="88"/>
      <c r="AB32" s="88"/>
      <c r="AC32" s="88"/>
      <c r="AD32" s="88"/>
      <c r="AE32" s="88"/>
    </row>
    <row r="33" spans="1:31">
      <c r="A33" s="924" t="s">
        <v>0</v>
      </c>
      <c r="B33" s="925"/>
      <c r="C33" s="922" t="s">
        <v>227</v>
      </c>
      <c r="D33" s="923"/>
      <c r="E33" s="922" t="s">
        <v>5</v>
      </c>
      <c r="F33" s="923"/>
      <c r="G33" s="922" t="s">
        <v>6</v>
      </c>
      <c r="H33" s="923"/>
      <c r="I33" s="922" t="s">
        <v>7</v>
      </c>
      <c r="J33" s="923"/>
      <c r="K33" s="922" t="s">
        <v>14</v>
      </c>
      <c r="L33" s="923"/>
      <c r="M33" s="922" t="s">
        <v>343</v>
      </c>
      <c r="N33" s="923"/>
      <c r="O33" s="922" t="s">
        <v>48</v>
      </c>
      <c r="P33" s="923"/>
      <c r="Q33" s="88"/>
      <c r="R33" s="88"/>
      <c r="S33" s="88"/>
      <c r="T33" s="88"/>
      <c r="U33" s="88"/>
      <c r="V33" s="88"/>
      <c r="W33" s="88"/>
      <c r="X33" s="88"/>
      <c r="Y33" s="88"/>
      <c r="Z33" s="88"/>
      <c r="AA33" s="88"/>
      <c r="AB33" s="88"/>
      <c r="AC33" s="88"/>
      <c r="AD33" s="88"/>
      <c r="AE33" s="88"/>
    </row>
    <row r="34" spans="1:31">
      <c r="A34" s="959" t="s">
        <v>367</v>
      </c>
      <c r="B34" s="960"/>
      <c r="C34" s="589" t="s">
        <v>511</v>
      </c>
      <c r="D34" s="591" t="s">
        <v>513</v>
      </c>
      <c r="E34" s="589" t="s">
        <v>511</v>
      </c>
      <c r="F34" s="591" t="s">
        <v>513</v>
      </c>
      <c r="G34" s="589" t="s">
        <v>511</v>
      </c>
      <c r="H34" s="591" t="s">
        <v>513</v>
      </c>
      <c r="I34" s="589" t="s">
        <v>511</v>
      </c>
      <c r="J34" s="591" t="s">
        <v>513</v>
      </c>
      <c r="K34" s="589" t="s">
        <v>511</v>
      </c>
      <c r="L34" s="591" t="s">
        <v>513</v>
      </c>
      <c r="M34" s="589" t="s">
        <v>511</v>
      </c>
      <c r="N34" s="591" t="s">
        <v>513</v>
      </c>
      <c r="O34" s="589" t="s">
        <v>511</v>
      </c>
      <c r="P34" s="591" t="s">
        <v>513</v>
      </c>
      <c r="Q34" s="112"/>
      <c r="R34" s="112"/>
      <c r="S34" s="112"/>
      <c r="T34" s="112"/>
      <c r="U34" s="112"/>
      <c r="V34" s="112"/>
      <c r="W34" s="112"/>
      <c r="X34" s="112"/>
      <c r="Y34" s="112"/>
      <c r="Z34" s="112"/>
      <c r="AA34" s="112"/>
      <c r="AB34" s="112"/>
      <c r="AC34" s="112"/>
      <c r="AD34" s="112"/>
      <c r="AE34" s="112"/>
    </row>
    <row r="35" spans="1:31">
      <c r="A35" s="961"/>
      <c r="B35" s="962"/>
      <c r="C35" s="590" t="s">
        <v>226</v>
      </c>
      <c r="D35" s="271" t="s">
        <v>226</v>
      </c>
      <c r="E35" s="590" t="s">
        <v>226</v>
      </c>
      <c r="F35" s="271" t="s">
        <v>226</v>
      </c>
      <c r="G35" s="590" t="s">
        <v>226</v>
      </c>
      <c r="H35" s="271" t="s">
        <v>226</v>
      </c>
      <c r="I35" s="590" t="s">
        <v>226</v>
      </c>
      <c r="J35" s="271" t="s">
        <v>226</v>
      </c>
      <c r="K35" s="590" t="s">
        <v>226</v>
      </c>
      <c r="L35" s="271" t="s">
        <v>226</v>
      </c>
      <c r="M35" s="590" t="s">
        <v>226</v>
      </c>
      <c r="N35" s="271" t="s">
        <v>226</v>
      </c>
      <c r="O35" s="590" t="s">
        <v>226</v>
      </c>
      <c r="P35" s="271" t="s">
        <v>226</v>
      </c>
      <c r="Q35" s="112"/>
      <c r="R35" s="112"/>
      <c r="S35" s="112"/>
      <c r="T35" s="112"/>
      <c r="U35" s="112"/>
      <c r="V35" s="112"/>
      <c r="W35" s="112"/>
      <c r="X35" s="112"/>
      <c r="Y35" s="112"/>
      <c r="Z35" s="112"/>
      <c r="AA35" s="112"/>
      <c r="AB35" s="112"/>
      <c r="AC35" s="112"/>
      <c r="AD35" s="112"/>
      <c r="AE35" s="112"/>
    </row>
    <row r="36" spans="1:31">
      <c r="A36" s="160" t="s">
        <v>368</v>
      </c>
      <c r="B36" s="161"/>
      <c r="C36" s="588">
        <v>0</v>
      </c>
      <c r="D36" s="275">
        <v>0</v>
      </c>
      <c r="E36" s="588">
        <v>869.76099999999997</v>
      </c>
      <c r="F36" s="275">
        <v>324.41800000000001</v>
      </c>
      <c r="G36" s="588">
        <v>4156.1210000000001</v>
      </c>
      <c r="H36" s="275">
        <v>4635.5379999999996</v>
      </c>
      <c r="I36" s="588">
        <v>555.48800000000006</v>
      </c>
      <c r="J36" s="275">
        <v>768.149</v>
      </c>
      <c r="K36" s="588">
        <v>0</v>
      </c>
      <c r="L36" s="275">
        <v>892.12699999999995</v>
      </c>
      <c r="M36" s="588">
        <v>0</v>
      </c>
      <c r="N36" s="275">
        <v>0</v>
      </c>
      <c r="O36" s="588">
        <v>5581.37</v>
      </c>
      <c r="P36" s="275">
        <v>6620.232</v>
      </c>
      <c r="Q36" s="107"/>
      <c r="R36" s="107"/>
      <c r="S36" s="107"/>
      <c r="T36" s="107"/>
      <c r="U36" s="107"/>
      <c r="V36" s="107"/>
      <c r="W36" s="107"/>
      <c r="X36" s="107"/>
      <c r="Y36" s="107"/>
      <c r="Z36" s="107"/>
      <c r="AA36" s="107"/>
      <c r="AB36" s="107"/>
      <c r="AC36" s="107"/>
      <c r="AD36" s="107"/>
      <c r="AE36" s="107"/>
    </row>
    <row r="37" spans="1:31">
      <c r="A37" s="162"/>
      <c r="B37" s="163" t="s">
        <v>369</v>
      </c>
      <c r="C37" s="588">
        <v>0</v>
      </c>
      <c r="D37" s="274">
        <v>0</v>
      </c>
      <c r="E37" s="588">
        <v>0</v>
      </c>
      <c r="F37" s="274">
        <v>0</v>
      </c>
      <c r="G37" s="588">
        <v>545.33600000000001</v>
      </c>
      <c r="H37" s="274">
        <v>904.88199999999995</v>
      </c>
      <c r="I37" s="588">
        <v>117.566</v>
      </c>
      <c r="J37" s="274">
        <v>260.42700000000002</v>
      </c>
      <c r="K37" s="588">
        <v>0</v>
      </c>
      <c r="L37" s="274">
        <v>0</v>
      </c>
      <c r="M37" s="588">
        <v>0</v>
      </c>
      <c r="N37" s="274">
        <v>0</v>
      </c>
      <c r="O37" s="588">
        <v>662.90200000000004</v>
      </c>
      <c r="P37" s="274">
        <v>1165.309</v>
      </c>
      <c r="Q37" s="112"/>
      <c r="R37" s="112"/>
      <c r="S37" s="112"/>
      <c r="T37" s="112"/>
      <c r="U37" s="112"/>
      <c r="V37" s="112"/>
      <c r="W37" s="112"/>
      <c r="X37" s="112"/>
      <c r="Y37" s="112"/>
      <c r="Z37" s="112"/>
      <c r="AA37" s="112"/>
      <c r="AB37" s="112"/>
      <c r="AC37" s="112"/>
      <c r="AD37" s="112"/>
      <c r="AE37" s="112"/>
    </row>
    <row r="38" spans="1:31">
      <c r="A38" s="162"/>
      <c r="B38" s="163" t="s">
        <v>370</v>
      </c>
      <c r="C38" s="588">
        <v>0</v>
      </c>
      <c r="D38" s="274">
        <v>0</v>
      </c>
      <c r="E38" s="588">
        <v>0</v>
      </c>
      <c r="F38" s="274">
        <v>3.0000000000000001E-3</v>
      </c>
      <c r="G38" s="588">
        <v>22.742999999999999</v>
      </c>
      <c r="H38" s="274">
        <v>15.696</v>
      </c>
      <c r="I38" s="588">
        <v>2.92</v>
      </c>
      <c r="J38" s="274">
        <v>1.0860000000000001</v>
      </c>
      <c r="K38" s="588">
        <v>0</v>
      </c>
      <c r="L38" s="274">
        <v>0</v>
      </c>
      <c r="M38" s="588">
        <v>0</v>
      </c>
      <c r="N38" s="274">
        <v>0</v>
      </c>
      <c r="O38" s="588">
        <v>25.663</v>
      </c>
      <c r="P38" s="274">
        <v>16.785</v>
      </c>
      <c r="Q38" s="112"/>
      <c r="R38" s="112"/>
      <c r="S38" s="112"/>
      <c r="T38" s="112"/>
      <c r="U38" s="112"/>
      <c r="V38" s="112"/>
      <c r="W38" s="112"/>
      <c r="X38" s="112"/>
      <c r="Y38" s="112"/>
      <c r="Z38" s="112"/>
      <c r="AA38" s="112"/>
      <c r="AB38" s="112"/>
      <c r="AC38" s="112"/>
      <c r="AD38" s="112"/>
      <c r="AE38" s="112"/>
    </row>
    <row r="39" spans="1:31">
      <c r="A39" s="162"/>
      <c r="B39" s="163" t="s">
        <v>371</v>
      </c>
      <c r="C39" s="588">
        <v>0</v>
      </c>
      <c r="D39" s="274">
        <v>0</v>
      </c>
      <c r="E39" s="588">
        <v>632.01900000000001</v>
      </c>
      <c r="F39" s="274">
        <v>231.916</v>
      </c>
      <c r="G39" s="588">
        <v>2116.4090000000001</v>
      </c>
      <c r="H39" s="274">
        <v>2153.0990000000002</v>
      </c>
      <c r="I39" s="588">
        <v>286.35000000000002</v>
      </c>
      <c r="J39" s="274">
        <v>386.99900000000002</v>
      </c>
      <c r="K39" s="588">
        <v>0</v>
      </c>
      <c r="L39" s="274">
        <v>0</v>
      </c>
      <c r="M39" s="588">
        <v>0</v>
      </c>
      <c r="N39" s="274">
        <v>0</v>
      </c>
      <c r="O39" s="588">
        <v>3034.7779999999998</v>
      </c>
      <c r="P39" s="274">
        <v>2772.0140000000001</v>
      </c>
      <c r="Q39" s="112"/>
      <c r="R39" s="112"/>
      <c r="S39" s="112"/>
      <c r="T39" s="112"/>
      <c r="U39" s="112"/>
      <c r="V39" s="112"/>
      <c r="W39" s="112"/>
      <c r="X39" s="112"/>
      <c r="Y39" s="112"/>
      <c r="Z39" s="112"/>
      <c r="AA39" s="112"/>
      <c r="AB39" s="112"/>
      <c r="AC39" s="112"/>
      <c r="AD39" s="112"/>
      <c r="AE39" s="112"/>
    </row>
    <row r="40" spans="1:31">
      <c r="A40" s="162"/>
      <c r="B40" s="163" t="s">
        <v>372</v>
      </c>
      <c r="C40" s="588">
        <v>0</v>
      </c>
      <c r="D40" s="274">
        <v>0</v>
      </c>
      <c r="E40" s="588">
        <v>88.912999999999997</v>
      </c>
      <c r="F40" s="274">
        <v>65.646000000000001</v>
      </c>
      <c r="G40" s="588">
        <v>1357.519</v>
      </c>
      <c r="H40" s="274">
        <v>1404.3610000000001</v>
      </c>
      <c r="I40" s="588">
        <v>123.395</v>
      </c>
      <c r="J40" s="274">
        <v>22.227</v>
      </c>
      <c r="K40" s="588">
        <v>0</v>
      </c>
      <c r="L40" s="274">
        <v>0</v>
      </c>
      <c r="M40" s="588">
        <v>0</v>
      </c>
      <c r="N40" s="274">
        <v>0</v>
      </c>
      <c r="O40" s="588">
        <v>1569.827</v>
      </c>
      <c r="P40" s="274">
        <v>1492.2339999999999</v>
      </c>
      <c r="Q40" s="112"/>
      <c r="R40" s="112"/>
      <c r="S40" s="112"/>
      <c r="T40" s="112"/>
      <c r="U40" s="112"/>
      <c r="V40" s="112"/>
      <c r="W40" s="112"/>
      <c r="X40" s="112"/>
      <c r="Y40" s="112"/>
      <c r="Z40" s="112"/>
      <c r="AA40" s="112"/>
      <c r="AB40" s="112"/>
      <c r="AC40" s="112"/>
      <c r="AD40" s="112"/>
      <c r="AE40" s="112"/>
    </row>
    <row r="41" spans="1:31">
      <c r="A41" s="162"/>
      <c r="B41" s="163" t="s">
        <v>373</v>
      </c>
      <c r="C41" s="588">
        <v>0</v>
      </c>
      <c r="D41" s="274">
        <v>0</v>
      </c>
      <c r="E41" s="588">
        <v>57.591000000000001</v>
      </c>
      <c r="F41" s="274">
        <v>21.463999999999999</v>
      </c>
      <c r="G41" s="588">
        <v>89.492000000000004</v>
      </c>
      <c r="H41" s="274">
        <v>91.066999999999993</v>
      </c>
      <c r="I41" s="588">
        <v>5.85</v>
      </c>
      <c r="J41" s="274">
        <v>7.6180000000000003</v>
      </c>
      <c r="K41" s="588">
        <v>0</v>
      </c>
      <c r="L41" s="274">
        <v>0</v>
      </c>
      <c r="M41" s="588">
        <v>0</v>
      </c>
      <c r="N41" s="274">
        <v>0</v>
      </c>
      <c r="O41" s="588">
        <v>152.93299999999999</v>
      </c>
      <c r="P41" s="274">
        <v>120.149</v>
      </c>
      <c r="Q41" s="112"/>
      <c r="R41" s="112"/>
      <c r="S41" s="112"/>
      <c r="T41" s="112"/>
      <c r="U41" s="112"/>
      <c r="V41" s="112"/>
      <c r="W41" s="112"/>
      <c r="X41" s="112"/>
      <c r="Y41" s="112"/>
      <c r="Z41" s="112"/>
      <c r="AA41" s="112"/>
      <c r="AB41" s="112"/>
      <c r="AC41" s="112"/>
      <c r="AD41" s="112"/>
      <c r="AE41" s="112"/>
    </row>
    <row r="42" spans="1:31">
      <c r="A42" s="162"/>
      <c r="B42" s="163" t="s">
        <v>374</v>
      </c>
      <c r="C42" s="588">
        <v>0</v>
      </c>
      <c r="D42" s="274">
        <v>0</v>
      </c>
      <c r="E42" s="588">
        <v>73.537000000000006</v>
      </c>
      <c r="F42" s="274">
        <v>0</v>
      </c>
      <c r="G42" s="588">
        <v>0</v>
      </c>
      <c r="H42" s="274">
        <v>0</v>
      </c>
      <c r="I42" s="588">
        <v>0</v>
      </c>
      <c r="J42" s="274">
        <v>64.283000000000001</v>
      </c>
      <c r="K42" s="588">
        <v>0</v>
      </c>
      <c r="L42" s="274">
        <v>0</v>
      </c>
      <c r="M42" s="588">
        <v>0</v>
      </c>
      <c r="N42" s="274">
        <v>0</v>
      </c>
      <c r="O42" s="588">
        <v>73.537000000000006</v>
      </c>
      <c r="P42" s="274">
        <v>64.283000000000001</v>
      </c>
      <c r="Q42" s="112"/>
      <c r="R42" s="112"/>
      <c r="S42" s="112"/>
      <c r="T42" s="112"/>
      <c r="U42" s="112"/>
      <c r="V42" s="112"/>
      <c r="W42" s="112"/>
      <c r="X42" s="112"/>
      <c r="Y42" s="112"/>
      <c r="Z42" s="112"/>
      <c r="AA42" s="112"/>
      <c r="AB42" s="112"/>
      <c r="AC42" s="112"/>
      <c r="AD42" s="112"/>
      <c r="AE42" s="112"/>
    </row>
    <row r="43" spans="1:31">
      <c r="A43" s="162"/>
      <c r="B43" s="163" t="s">
        <v>375</v>
      </c>
      <c r="C43" s="588">
        <v>0</v>
      </c>
      <c r="D43" s="274">
        <v>0</v>
      </c>
      <c r="E43" s="588">
        <v>0</v>
      </c>
      <c r="F43" s="274">
        <v>0</v>
      </c>
      <c r="G43" s="588">
        <v>0</v>
      </c>
      <c r="H43" s="274">
        <v>0</v>
      </c>
      <c r="I43" s="588">
        <v>0</v>
      </c>
      <c r="J43" s="274">
        <v>0</v>
      </c>
      <c r="K43" s="588">
        <v>0</v>
      </c>
      <c r="L43" s="274">
        <v>0</v>
      </c>
      <c r="M43" s="588">
        <v>0</v>
      </c>
      <c r="N43" s="274">
        <v>0</v>
      </c>
      <c r="O43" s="588">
        <v>0</v>
      </c>
      <c r="P43" s="274">
        <v>0</v>
      </c>
      <c r="Q43" s="112"/>
      <c r="R43" s="112"/>
      <c r="S43" s="112"/>
      <c r="T43" s="112"/>
      <c r="U43" s="112"/>
      <c r="V43" s="112"/>
      <c r="W43" s="112"/>
      <c r="X43" s="112"/>
      <c r="Y43" s="112"/>
      <c r="Z43" s="112"/>
      <c r="AA43" s="112"/>
      <c r="AB43" s="112"/>
      <c r="AC43" s="112"/>
      <c r="AD43" s="112"/>
      <c r="AE43" s="112"/>
    </row>
    <row r="44" spans="1:31">
      <c r="A44" s="162"/>
      <c r="B44" s="163" t="s">
        <v>376</v>
      </c>
      <c r="C44" s="588">
        <v>0</v>
      </c>
      <c r="D44" s="274">
        <v>0</v>
      </c>
      <c r="E44" s="588">
        <v>17.701000000000001</v>
      </c>
      <c r="F44" s="274">
        <v>5.3890000000000002</v>
      </c>
      <c r="G44" s="588">
        <v>24.622</v>
      </c>
      <c r="H44" s="274">
        <v>66.433000000000007</v>
      </c>
      <c r="I44" s="588">
        <v>19.407</v>
      </c>
      <c r="J44" s="274">
        <v>25.509</v>
      </c>
      <c r="K44" s="588">
        <v>0</v>
      </c>
      <c r="L44" s="274">
        <v>0</v>
      </c>
      <c r="M44" s="588">
        <v>0</v>
      </c>
      <c r="N44" s="274">
        <v>0</v>
      </c>
      <c r="O44" s="588">
        <v>61.73</v>
      </c>
      <c r="P44" s="274">
        <v>97.331000000000003</v>
      </c>
      <c r="Q44" s="112"/>
      <c r="R44" s="112"/>
      <c r="S44" s="112"/>
      <c r="T44" s="112"/>
      <c r="U44" s="112"/>
      <c r="V44" s="112"/>
      <c r="W44" s="112"/>
      <c r="X44" s="112"/>
      <c r="Y44" s="112"/>
      <c r="Z44" s="112"/>
      <c r="AA44" s="112"/>
      <c r="AB44" s="112"/>
      <c r="AC44" s="112"/>
      <c r="AD44" s="112"/>
      <c r="AE44" s="112"/>
    </row>
    <row r="45" spans="1:31">
      <c r="A45" s="164"/>
      <c r="B45" s="164"/>
      <c r="C45" s="164"/>
      <c r="D45" s="164"/>
      <c r="E45" s="164"/>
      <c r="F45" s="164"/>
      <c r="G45" s="164"/>
      <c r="H45" s="164"/>
      <c r="I45" s="164"/>
      <c r="J45" s="164"/>
      <c r="K45" s="164"/>
      <c r="L45" s="164"/>
      <c r="M45" s="164"/>
      <c r="N45" s="164"/>
      <c r="O45" s="164"/>
      <c r="P45" s="164"/>
      <c r="Q45" s="164"/>
      <c r="R45" s="164"/>
      <c r="S45" s="164"/>
      <c r="T45" s="164"/>
      <c r="U45" s="112"/>
      <c r="V45" s="112"/>
      <c r="W45" s="112"/>
      <c r="X45" s="112"/>
      <c r="Y45" s="112"/>
      <c r="Z45" s="112"/>
      <c r="AA45" s="112"/>
      <c r="AB45" s="112"/>
      <c r="AC45" s="112"/>
      <c r="AD45" s="112"/>
      <c r="AE45" s="112"/>
    </row>
    <row r="46" spans="1:31">
      <c r="A46" s="162"/>
      <c r="B46" s="167" t="s">
        <v>377</v>
      </c>
      <c r="C46" s="588">
        <v>0</v>
      </c>
      <c r="D46" s="274">
        <v>0</v>
      </c>
      <c r="E46" s="588">
        <v>0</v>
      </c>
      <c r="F46" s="274">
        <v>0</v>
      </c>
      <c r="G46" s="588">
        <v>0</v>
      </c>
      <c r="H46" s="274">
        <v>0</v>
      </c>
      <c r="I46" s="588">
        <v>0</v>
      </c>
      <c r="J46" s="274">
        <v>0</v>
      </c>
      <c r="K46" s="588">
        <v>0</v>
      </c>
      <c r="L46" s="274">
        <v>892.12699999999995</v>
      </c>
      <c r="M46" s="588">
        <v>0</v>
      </c>
      <c r="N46" s="274">
        <v>0</v>
      </c>
      <c r="O46" s="588">
        <v>0</v>
      </c>
      <c r="P46" s="274">
        <v>892.12699999999995</v>
      </c>
      <c r="Q46" s="112"/>
      <c r="R46" s="112"/>
      <c r="S46" s="112"/>
      <c r="T46" s="112"/>
      <c r="U46" s="112"/>
      <c r="V46" s="112"/>
      <c r="W46" s="112"/>
      <c r="X46" s="112"/>
      <c r="Y46" s="112"/>
      <c r="Z46" s="112"/>
      <c r="AA46" s="112"/>
      <c r="AB46" s="112"/>
      <c r="AC46" s="112"/>
      <c r="AD46" s="112"/>
      <c r="AE46" s="112"/>
    </row>
    <row r="47" spans="1:31">
      <c r="A47" s="164"/>
      <c r="B47" s="164"/>
      <c r="C47" s="164"/>
      <c r="D47" s="164"/>
      <c r="E47" s="164"/>
      <c r="F47" s="164"/>
      <c r="G47" s="164"/>
      <c r="H47" s="164"/>
      <c r="I47" s="164"/>
      <c r="J47" s="164"/>
      <c r="K47" s="164"/>
      <c r="L47" s="164"/>
      <c r="M47" s="164"/>
      <c r="N47" s="164"/>
      <c r="O47" s="164"/>
      <c r="P47" s="164"/>
      <c r="Q47" s="164"/>
      <c r="R47" s="164"/>
      <c r="S47" s="164"/>
      <c r="T47" s="164"/>
      <c r="U47" s="112"/>
      <c r="V47" s="112"/>
      <c r="W47" s="112"/>
      <c r="X47" s="112"/>
      <c r="Y47" s="112"/>
      <c r="Z47" s="112"/>
      <c r="AA47" s="112"/>
      <c r="AB47" s="112"/>
      <c r="AC47" s="112"/>
      <c r="AD47" s="112"/>
      <c r="AE47" s="112"/>
    </row>
    <row r="48" spans="1:31">
      <c r="A48" s="160" t="s">
        <v>378</v>
      </c>
      <c r="B48" s="161"/>
      <c r="C48" s="587">
        <v>0</v>
      </c>
      <c r="D48" s="275">
        <v>0</v>
      </c>
      <c r="E48" s="587">
        <v>782.20299999999997</v>
      </c>
      <c r="F48" s="275">
        <v>556.29600000000005</v>
      </c>
      <c r="G48" s="587">
        <v>4250.5</v>
      </c>
      <c r="H48" s="275">
        <v>5486.6670000000004</v>
      </c>
      <c r="I48" s="587">
        <v>1087.4860000000001</v>
      </c>
      <c r="J48" s="275">
        <v>1237.9570000000001</v>
      </c>
      <c r="K48" s="587">
        <v>0</v>
      </c>
      <c r="L48" s="275">
        <v>0</v>
      </c>
      <c r="M48" s="587">
        <v>0</v>
      </c>
      <c r="N48" s="275">
        <v>0</v>
      </c>
      <c r="O48" s="587">
        <v>6120.1890000000003</v>
      </c>
      <c r="P48" s="275">
        <v>7280.92</v>
      </c>
      <c r="Q48" s="107"/>
      <c r="R48" s="107"/>
      <c r="S48" s="107"/>
      <c r="T48" s="107"/>
      <c r="U48" s="107"/>
      <c r="V48" s="107"/>
      <c r="W48" s="107"/>
      <c r="X48" s="107"/>
      <c r="Y48" s="107"/>
      <c r="Z48" s="107"/>
      <c r="AA48" s="107"/>
      <c r="AB48" s="107"/>
      <c r="AC48" s="107"/>
      <c r="AD48" s="107"/>
      <c r="AE48" s="107"/>
    </row>
    <row r="49" spans="1:31">
      <c r="A49" s="162"/>
      <c r="B49" s="163" t="s">
        <v>379</v>
      </c>
      <c r="C49" s="588">
        <v>0</v>
      </c>
      <c r="D49" s="274">
        <v>0</v>
      </c>
      <c r="E49" s="588">
        <v>0</v>
      </c>
      <c r="F49" s="274">
        <v>0</v>
      </c>
      <c r="G49" s="588">
        <v>1336.085</v>
      </c>
      <c r="H49" s="274">
        <v>1792.38</v>
      </c>
      <c r="I49" s="588">
        <v>968.57100000000003</v>
      </c>
      <c r="J49" s="274">
        <v>1136.3430000000001</v>
      </c>
      <c r="K49" s="588">
        <v>0</v>
      </c>
      <c r="L49" s="274">
        <v>0</v>
      </c>
      <c r="M49" s="588">
        <v>0</v>
      </c>
      <c r="N49" s="274">
        <v>0</v>
      </c>
      <c r="O49" s="588">
        <v>2304.6559999999999</v>
      </c>
      <c r="P49" s="274">
        <v>2928.723</v>
      </c>
      <c r="Q49" s="112"/>
      <c r="R49" s="112"/>
      <c r="S49" s="112"/>
      <c r="T49" s="112"/>
      <c r="U49" s="112"/>
      <c r="V49" s="112"/>
      <c r="W49" s="112"/>
      <c r="X49" s="112"/>
      <c r="Y49" s="112"/>
      <c r="Z49" s="112"/>
      <c r="AA49" s="112"/>
      <c r="AB49" s="112"/>
      <c r="AC49" s="112"/>
      <c r="AD49" s="112"/>
      <c r="AE49" s="112"/>
    </row>
    <row r="50" spans="1:31">
      <c r="A50" s="162"/>
      <c r="B50" s="163" t="s">
        <v>380</v>
      </c>
      <c r="C50" s="588">
        <v>0</v>
      </c>
      <c r="D50" s="274">
        <v>0</v>
      </c>
      <c r="E50" s="588">
        <v>0</v>
      </c>
      <c r="F50" s="274">
        <v>0</v>
      </c>
      <c r="G50" s="588">
        <v>54.581000000000003</v>
      </c>
      <c r="H50" s="274">
        <v>48.588999999999999</v>
      </c>
      <c r="I50" s="588">
        <v>16.196999999999999</v>
      </c>
      <c r="J50" s="274">
        <v>11.441000000000001</v>
      </c>
      <c r="K50" s="588">
        <v>0</v>
      </c>
      <c r="L50" s="274">
        <v>0</v>
      </c>
      <c r="M50" s="588">
        <v>0</v>
      </c>
      <c r="N50" s="274">
        <v>0</v>
      </c>
      <c r="O50" s="588">
        <v>70.778000000000006</v>
      </c>
      <c r="P50" s="274">
        <v>60.03</v>
      </c>
      <c r="Q50" s="112"/>
      <c r="R50" s="112"/>
      <c r="S50" s="112"/>
      <c r="T50" s="112"/>
      <c r="U50" s="112"/>
      <c r="V50" s="112"/>
      <c r="W50" s="112"/>
      <c r="X50" s="112"/>
      <c r="Y50" s="112"/>
      <c r="Z50" s="112"/>
      <c r="AA50" s="112"/>
      <c r="AB50" s="112"/>
      <c r="AC50" s="112"/>
      <c r="AD50" s="112"/>
      <c r="AE50" s="112"/>
    </row>
    <row r="51" spans="1:31">
      <c r="A51" s="162"/>
      <c r="B51" s="163" t="s">
        <v>381</v>
      </c>
      <c r="C51" s="588">
        <v>0</v>
      </c>
      <c r="D51" s="274">
        <v>0</v>
      </c>
      <c r="E51" s="588">
        <v>242.73699999999999</v>
      </c>
      <c r="F51" s="274">
        <v>121.004</v>
      </c>
      <c r="G51" s="588">
        <v>945.66099999999994</v>
      </c>
      <c r="H51" s="274">
        <v>1455.885</v>
      </c>
      <c r="I51" s="588">
        <v>5.1420000000000003</v>
      </c>
      <c r="J51" s="274">
        <v>5.4260000000000002</v>
      </c>
      <c r="K51" s="588">
        <v>0</v>
      </c>
      <c r="L51" s="274">
        <v>0</v>
      </c>
      <c r="M51" s="588">
        <v>0</v>
      </c>
      <c r="N51" s="274">
        <v>0</v>
      </c>
      <c r="O51" s="588">
        <v>1193.54</v>
      </c>
      <c r="P51" s="274">
        <v>1582.3150000000001</v>
      </c>
      <c r="Q51" s="112"/>
      <c r="R51" s="112"/>
      <c r="S51" s="112"/>
      <c r="T51" s="112"/>
      <c r="U51" s="112"/>
      <c r="V51" s="112"/>
      <c r="W51" s="112"/>
      <c r="X51" s="112"/>
      <c r="Y51" s="112"/>
      <c r="Z51" s="112"/>
      <c r="AA51" s="112"/>
      <c r="AB51" s="112"/>
      <c r="AC51" s="112"/>
      <c r="AD51" s="112"/>
      <c r="AE51" s="112"/>
    </row>
    <row r="52" spans="1:31">
      <c r="A52" s="162"/>
      <c r="B52" s="163" t="s">
        <v>382</v>
      </c>
      <c r="C52" s="588">
        <v>0</v>
      </c>
      <c r="D52" s="274">
        <v>0</v>
      </c>
      <c r="E52" s="588">
        <v>0</v>
      </c>
      <c r="F52" s="274">
        <v>0</v>
      </c>
      <c r="G52" s="588">
        <v>560.95000000000005</v>
      </c>
      <c r="H52" s="274">
        <v>154.44900000000001</v>
      </c>
      <c r="I52" s="588">
        <v>0.92900000000000005</v>
      </c>
      <c r="J52" s="274">
        <v>0.96499999999999997</v>
      </c>
      <c r="K52" s="588">
        <v>0</v>
      </c>
      <c r="L52" s="274">
        <v>0</v>
      </c>
      <c r="M52" s="588">
        <v>0</v>
      </c>
      <c r="N52" s="274">
        <v>0</v>
      </c>
      <c r="O52" s="588">
        <v>561.87900000000002</v>
      </c>
      <c r="P52" s="274">
        <v>155.41399999999999</v>
      </c>
      <c r="Q52" s="112"/>
      <c r="R52" s="112"/>
      <c r="S52" s="112"/>
      <c r="T52" s="112"/>
      <c r="U52" s="112"/>
      <c r="V52" s="112"/>
      <c r="W52" s="112"/>
      <c r="X52" s="112"/>
      <c r="Y52" s="112"/>
      <c r="Z52" s="112"/>
      <c r="AA52" s="112"/>
      <c r="AB52" s="112"/>
      <c r="AC52" s="112"/>
      <c r="AD52" s="112"/>
      <c r="AE52" s="112"/>
    </row>
    <row r="53" spans="1:31">
      <c r="A53" s="162"/>
      <c r="B53" s="163" t="s">
        <v>383</v>
      </c>
      <c r="C53" s="588">
        <v>0</v>
      </c>
      <c r="D53" s="274">
        <v>0</v>
      </c>
      <c r="E53" s="588">
        <v>6.8689999999999998</v>
      </c>
      <c r="F53" s="274">
        <v>4.101</v>
      </c>
      <c r="G53" s="588">
        <v>453.99099999999999</v>
      </c>
      <c r="H53" s="274">
        <v>560.64</v>
      </c>
      <c r="I53" s="588">
        <v>8.4779999999999998</v>
      </c>
      <c r="J53" s="274">
        <v>5.1130000000000004</v>
      </c>
      <c r="K53" s="588">
        <v>0</v>
      </c>
      <c r="L53" s="274">
        <v>0</v>
      </c>
      <c r="M53" s="588">
        <v>0</v>
      </c>
      <c r="N53" s="274">
        <v>0</v>
      </c>
      <c r="O53" s="588">
        <v>469.33800000000002</v>
      </c>
      <c r="P53" s="274">
        <v>569.85400000000004</v>
      </c>
      <c r="Q53" s="112"/>
      <c r="R53" s="112"/>
      <c r="S53" s="112"/>
      <c r="T53" s="112"/>
      <c r="U53" s="112"/>
      <c r="V53" s="112"/>
      <c r="W53" s="112"/>
      <c r="X53" s="112"/>
      <c r="Y53" s="112"/>
      <c r="Z53" s="112"/>
      <c r="AA53" s="112"/>
      <c r="AB53" s="112"/>
      <c r="AC53" s="112"/>
      <c r="AD53" s="112"/>
      <c r="AE53" s="112"/>
    </row>
    <row r="54" spans="1:31">
      <c r="A54" s="162"/>
      <c r="B54" s="163" t="s">
        <v>384</v>
      </c>
      <c r="C54" s="588">
        <v>0</v>
      </c>
      <c r="D54" s="274">
        <v>0</v>
      </c>
      <c r="E54" s="588">
        <v>511.41199999999998</v>
      </c>
      <c r="F54" s="274">
        <v>355.13200000000001</v>
      </c>
      <c r="G54" s="588">
        <v>28.791</v>
      </c>
      <c r="H54" s="274">
        <v>22.733000000000001</v>
      </c>
      <c r="I54" s="588">
        <v>0</v>
      </c>
      <c r="J54" s="274">
        <v>-25.943999999999999</v>
      </c>
      <c r="K54" s="588">
        <v>0</v>
      </c>
      <c r="L54" s="274">
        <v>0</v>
      </c>
      <c r="M54" s="588">
        <v>0</v>
      </c>
      <c r="N54" s="274">
        <v>0</v>
      </c>
      <c r="O54" s="588">
        <v>540.20299999999997</v>
      </c>
      <c r="P54" s="274">
        <v>351.92099999999999</v>
      </c>
      <c r="Q54" s="112"/>
      <c r="R54" s="112"/>
      <c r="S54" s="112"/>
      <c r="T54" s="112"/>
      <c r="U54" s="112"/>
      <c r="V54" s="112"/>
      <c r="W54" s="112"/>
      <c r="X54" s="112"/>
      <c r="Y54" s="112"/>
      <c r="Z54" s="112"/>
      <c r="AA54" s="112"/>
      <c r="AB54" s="112"/>
      <c r="AC54" s="112"/>
      <c r="AD54" s="112"/>
      <c r="AE54" s="112"/>
    </row>
    <row r="55" spans="1:31">
      <c r="A55" s="162"/>
      <c r="B55" s="163" t="s">
        <v>385</v>
      </c>
      <c r="C55" s="588">
        <v>0</v>
      </c>
      <c r="D55" s="274">
        <v>0</v>
      </c>
      <c r="E55" s="588">
        <v>17.193000000000001</v>
      </c>
      <c r="F55" s="274">
        <v>9.5030000000000001</v>
      </c>
      <c r="G55" s="588">
        <v>870.18100000000004</v>
      </c>
      <c r="H55" s="274">
        <v>1451.713</v>
      </c>
      <c r="I55" s="588">
        <v>88.168999999999997</v>
      </c>
      <c r="J55" s="274">
        <v>104.613</v>
      </c>
      <c r="K55" s="588">
        <v>0</v>
      </c>
      <c r="L55" s="274">
        <v>0</v>
      </c>
      <c r="M55" s="588">
        <v>0</v>
      </c>
      <c r="N55" s="274">
        <v>0</v>
      </c>
      <c r="O55" s="588">
        <v>975.54300000000001</v>
      </c>
      <c r="P55" s="274">
        <v>1565.829</v>
      </c>
      <c r="Q55" s="112"/>
      <c r="R55" s="112"/>
      <c r="S55" s="112"/>
      <c r="T55" s="112"/>
      <c r="U55" s="112"/>
      <c r="V55" s="112"/>
      <c r="W55" s="112"/>
      <c r="X55" s="112"/>
      <c r="Y55" s="112"/>
      <c r="Z55" s="112"/>
      <c r="AA55" s="112"/>
      <c r="AB55" s="112"/>
      <c r="AC55" s="112"/>
      <c r="AD55" s="112"/>
      <c r="AE55" s="112"/>
    </row>
    <row r="56" spans="1:31">
      <c r="A56" s="162"/>
      <c r="B56" s="163" t="s">
        <v>386</v>
      </c>
      <c r="C56" s="588">
        <v>0</v>
      </c>
      <c r="D56" s="274">
        <v>0</v>
      </c>
      <c r="E56" s="588">
        <v>3.992</v>
      </c>
      <c r="F56" s="274">
        <v>66.555999999999997</v>
      </c>
      <c r="G56" s="588">
        <v>0.26</v>
      </c>
      <c r="H56" s="274">
        <v>0.27800000000000002</v>
      </c>
      <c r="I56" s="588">
        <v>0</v>
      </c>
      <c r="J56" s="274">
        <v>0</v>
      </c>
      <c r="K56" s="588">
        <v>0</v>
      </c>
      <c r="L56" s="274">
        <v>0</v>
      </c>
      <c r="M56" s="588">
        <v>0</v>
      </c>
      <c r="N56" s="274">
        <v>0</v>
      </c>
      <c r="O56" s="588">
        <v>4.2519999999999998</v>
      </c>
      <c r="P56" s="274">
        <v>66.834000000000003</v>
      </c>
      <c r="Q56" s="112"/>
      <c r="R56" s="112"/>
      <c r="S56" s="112"/>
      <c r="T56" s="112"/>
      <c r="U56" s="112"/>
      <c r="V56" s="112"/>
      <c r="W56" s="112"/>
      <c r="X56" s="112"/>
      <c r="Y56" s="112"/>
      <c r="Z56" s="112"/>
      <c r="AA56" s="112"/>
      <c r="AB56" s="112"/>
      <c r="AC56" s="112"/>
      <c r="AD56" s="112"/>
      <c r="AE56" s="112"/>
    </row>
    <row r="57" spans="1:31">
      <c r="A57" s="164"/>
      <c r="B57" s="164"/>
      <c r="C57" s="164"/>
      <c r="D57" s="164"/>
      <c r="E57" s="164"/>
      <c r="F57" s="164"/>
      <c r="G57" s="164"/>
      <c r="H57" s="164"/>
      <c r="I57" s="164"/>
      <c r="J57" s="164"/>
      <c r="K57" s="164"/>
      <c r="L57" s="164"/>
      <c r="M57" s="164"/>
      <c r="N57" s="164"/>
      <c r="O57" s="164"/>
      <c r="P57" s="164"/>
      <c r="Q57" s="164"/>
      <c r="R57" s="164"/>
      <c r="S57" s="164"/>
      <c r="T57" s="164"/>
      <c r="U57" s="112"/>
      <c r="V57" s="112"/>
      <c r="W57" s="112"/>
      <c r="X57" s="112"/>
      <c r="Y57" s="112"/>
      <c r="Z57" s="112"/>
      <c r="AA57" s="112"/>
      <c r="AB57" s="112"/>
      <c r="AC57" s="112"/>
      <c r="AD57" s="112"/>
      <c r="AE57" s="112"/>
    </row>
    <row r="58" spans="1:31">
      <c r="A58" s="160" t="s">
        <v>387</v>
      </c>
      <c r="B58" s="161"/>
      <c r="C58" s="587">
        <v>0</v>
      </c>
      <c r="D58" s="275">
        <v>0</v>
      </c>
      <c r="E58" s="587">
        <v>1349.068</v>
      </c>
      <c r="F58" s="275">
        <v>783.66800000000001</v>
      </c>
      <c r="G58" s="587">
        <v>3642.0610000000001</v>
      </c>
      <c r="H58" s="275">
        <v>3321.6370000000002</v>
      </c>
      <c r="I58" s="587">
        <v>1193.6679999999999</v>
      </c>
      <c r="J58" s="275">
        <v>1036.3879999999999</v>
      </c>
      <c r="K58" s="587">
        <v>0</v>
      </c>
      <c r="L58" s="275">
        <v>937.34500000000003</v>
      </c>
      <c r="M58" s="587">
        <v>0</v>
      </c>
      <c r="N58" s="275">
        <v>0</v>
      </c>
      <c r="O58" s="587">
        <v>6184.7969999999996</v>
      </c>
      <c r="P58" s="275">
        <v>6079.0379999999996</v>
      </c>
      <c r="Q58" s="107"/>
      <c r="R58" s="107"/>
      <c r="S58" s="107"/>
      <c r="T58" s="107"/>
      <c r="U58" s="107"/>
      <c r="V58" s="107"/>
      <c r="W58" s="107"/>
      <c r="X58" s="107"/>
      <c r="Y58" s="107"/>
      <c r="Z58" s="107"/>
      <c r="AA58" s="107"/>
      <c r="AB58" s="107"/>
      <c r="AC58" s="107"/>
      <c r="AD58" s="107"/>
      <c r="AE58" s="107"/>
    </row>
    <row r="59" spans="1:31">
      <c r="A59" s="160" t="s">
        <v>388</v>
      </c>
      <c r="B59" s="161"/>
      <c r="C59" s="587">
        <v>0</v>
      </c>
      <c r="D59" s="275">
        <v>0</v>
      </c>
      <c r="E59" s="587">
        <v>1349.068</v>
      </c>
      <c r="F59" s="275">
        <v>783.66800000000001</v>
      </c>
      <c r="G59" s="587">
        <v>3642.0610000000001</v>
      </c>
      <c r="H59" s="275">
        <v>3321.6370000000002</v>
      </c>
      <c r="I59" s="587">
        <v>1193.6679999999999</v>
      </c>
      <c r="J59" s="275">
        <v>1036.3879999999999</v>
      </c>
      <c r="K59" s="587">
        <v>0</v>
      </c>
      <c r="L59" s="275">
        <v>937.34500000000003</v>
      </c>
      <c r="M59" s="587">
        <v>0</v>
      </c>
      <c r="N59" s="275">
        <v>0</v>
      </c>
      <c r="O59" s="587">
        <v>6184.7969999999996</v>
      </c>
      <c r="P59" s="275">
        <v>6079.0379999999996</v>
      </c>
      <c r="Q59" s="107"/>
      <c r="R59" s="107"/>
      <c r="S59" s="107"/>
      <c r="T59" s="107"/>
      <c r="U59" s="107"/>
      <c r="V59" s="107"/>
      <c r="W59" s="107"/>
      <c r="X59" s="107"/>
      <c r="Y59" s="107"/>
      <c r="Z59" s="107"/>
      <c r="AA59" s="107"/>
      <c r="AB59" s="107"/>
      <c r="AC59" s="107"/>
      <c r="AD59" s="107"/>
      <c r="AE59" s="107"/>
    </row>
    <row r="60" spans="1:31">
      <c r="A60" s="162"/>
      <c r="B60" s="163" t="s">
        <v>389</v>
      </c>
      <c r="C60" s="588">
        <v>0</v>
      </c>
      <c r="D60" s="274">
        <v>0</v>
      </c>
      <c r="E60" s="588">
        <v>845.68799999999999</v>
      </c>
      <c r="F60" s="274">
        <v>503.05700000000002</v>
      </c>
      <c r="G60" s="588">
        <v>2076.7660000000001</v>
      </c>
      <c r="H60" s="274">
        <v>1811.615</v>
      </c>
      <c r="I60" s="588">
        <v>0</v>
      </c>
      <c r="J60" s="274">
        <v>0</v>
      </c>
      <c r="K60" s="588">
        <v>0</v>
      </c>
      <c r="L60" s="274">
        <v>790.35199999999998</v>
      </c>
      <c r="M60" s="588">
        <v>0</v>
      </c>
      <c r="N60" s="274">
        <v>0</v>
      </c>
      <c r="O60" s="588">
        <v>2922.4540000000002</v>
      </c>
      <c r="P60" s="274">
        <v>3105.0239999999999</v>
      </c>
      <c r="Q60" s="112"/>
      <c r="R60" s="112"/>
      <c r="S60" s="112"/>
      <c r="T60" s="112"/>
      <c r="U60" s="112"/>
      <c r="V60" s="112"/>
      <c r="W60" s="112"/>
      <c r="X60" s="112"/>
      <c r="Y60" s="112"/>
      <c r="Z60" s="112"/>
      <c r="AA60" s="112"/>
      <c r="AB60" s="112"/>
      <c r="AC60" s="112"/>
      <c r="AD60" s="112"/>
      <c r="AE60" s="112"/>
    </row>
    <row r="61" spans="1:31">
      <c r="A61" s="162"/>
      <c r="B61" s="163" t="s">
        <v>390</v>
      </c>
      <c r="C61" s="588">
        <v>0</v>
      </c>
      <c r="D61" s="274">
        <v>0</v>
      </c>
      <c r="E61" s="588">
        <v>99.912000000000006</v>
      </c>
      <c r="F61" s="274">
        <v>40.606999999999999</v>
      </c>
      <c r="G61" s="588">
        <v>43.006999999999998</v>
      </c>
      <c r="H61" s="274">
        <v>-205.167</v>
      </c>
      <c r="I61" s="588">
        <v>677.39200000000005</v>
      </c>
      <c r="J61" s="274">
        <v>472.08800000000002</v>
      </c>
      <c r="K61" s="588">
        <v>0</v>
      </c>
      <c r="L61" s="274">
        <v>118.253</v>
      </c>
      <c r="M61" s="588">
        <v>0</v>
      </c>
      <c r="N61" s="274">
        <v>0</v>
      </c>
      <c r="O61" s="588">
        <v>820.31100000000004</v>
      </c>
      <c r="P61" s="274">
        <v>425.78100000000001</v>
      </c>
      <c r="Q61" s="112"/>
      <c r="R61" s="112"/>
      <c r="S61" s="112"/>
      <c r="T61" s="112"/>
      <c r="U61" s="112"/>
      <c r="V61" s="112"/>
      <c r="W61" s="112"/>
      <c r="X61" s="112"/>
      <c r="Y61" s="112"/>
      <c r="Z61" s="112"/>
      <c r="AA61" s="112"/>
      <c r="AB61" s="112"/>
      <c r="AC61" s="112"/>
      <c r="AD61" s="112"/>
      <c r="AE61" s="112"/>
    </row>
    <row r="62" spans="1:31">
      <c r="A62" s="162"/>
      <c r="B62" s="163" t="s">
        <v>391</v>
      </c>
      <c r="C62" s="588">
        <v>0</v>
      </c>
      <c r="D62" s="274">
        <v>0</v>
      </c>
      <c r="E62" s="588">
        <v>0</v>
      </c>
      <c r="F62" s="274">
        <v>0</v>
      </c>
      <c r="G62" s="588">
        <v>0</v>
      </c>
      <c r="H62" s="274">
        <v>0</v>
      </c>
      <c r="I62" s="588">
        <v>0</v>
      </c>
      <c r="J62" s="274">
        <v>0</v>
      </c>
      <c r="K62" s="588">
        <v>0</v>
      </c>
      <c r="L62" s="274">
        <v>0</v>
      </c>
      <c r="M62" s="588">
        <v>0</v>
      </c>
      <c r="N62" s="274">
        <v>0</v>
      </c>
      <c r="O62" s="588">
        <v>0</v>
      </c>
      <c r="P62" s="274">
        <v>0</v>
      </c>
      <c r="Q62" s="112"/>
      <c r="R62" s="112"/>
      <c r="S62" s="112"/>
      <c r="T62" s="112"/>
      <c r="U62" s="112"/>
      <c r="V62" s="112"/>
      <c r="W62" s="112"/>
      <c r="X62" s="112"/>
      <c r="Y62" s="112"/>
      <c r="Z62" s="112"/>
      <c r="AA62" s="112"/>
      <c r="AB62" s="112"/>
      <c r="AC62" s="112"/>
      <c r="AD62" s="112"/>
      <c r="AE62" s="112"/>
    </row>
    <row r="63" spans="1:31">
      <c r="A63" s="162"/>
      <c r="B63" s="163" t="s">
        <v>392</v>
      </c>
      <c r="C63" s="588">
        <v>0</v>
      </c>
      <c r="D63" s="274">
        <v>0</v>
      </c>
      <c r="E63" s="588">
        <v>0</v>
      </c>
      <c r="F63" s="274">
        <v>0</v>
      </c>
      <c r="G63" s="588">
        <v>0</v>
      </c>
      <c r="H63" s="274">
        <v>0</v>
      </c>
      <c r="I63" s="588">
        <v>0</v>
      </c>
      <c r="J63" s="274">
        <v>0</v>
      </c>
      <c r="K63" s="588">
        <v>0</v>
      </c>
      <c r="L63" s="274">
        <v>0</v>
      </c>
      <c r="M63" s="588">
        <v>0</v>
      </c>
      <c r="N63" s="274">
        <v>0</v>
      </c>
      <c r="O63" s="588">
        <v>0</v>
      </c>
      <c r="P63" s="274">
        <v>0</v>
      </c>
      <c r="Q63" s="112"/>
      <c r="R63" s="112"/>
      <c r="S63" s="112"/>
      <c r="T63" s="112"/>
      <c r="U63" s="112"/>
      <c r="V63" s="112"/>
      <c r="W63" s="112"/>
      <c r="X63" s="112"/>
      <c r="Y63" s="112"/>
      <c r="Z63" s="112"/>
      <c r="AA63" s="112"/>
      <c r="AB63" s="112"/>
      <c r="AC63" s="112"/>
      <c r="AD63" s="112"/>
      <c r="AE63" s="112"/>
    </row>
    <row r="64" spans="1:31">
      <c r="A64" s="162"/>
      <c r="B64" s="163" t="s">
        <v>393</v>
      </c>
      <c r="C64" s="588">
        <v>0</v>
      </c>
      <c r="D64" s="274">
        <v>0</v>
      </c>
      <c r="E64" s="588">
        <v>0</v>
      </c>
      <c r="F64" s="274">
        <v>0</v>
      </c>
      <c r="G64" s="588">
        <v>0</v>
      </c>
      <c r="H64" s="274">
        <v>0</v>
      </c>
      <c r="I64" s="588">
        <v>0</v>
      </c>
      <c r="J64" s="274">
        <v>0</v>
      </c>
      <c r="K64" s="588">
        <v>0</v>
      </c>
      <c r="L64" s="274">
        <v>0</v>
      </c>
      <c r="M64" s="588">
        <v>0</v>
      </c>
      <c r="N64" s="274">
        <v>0</v>
      </c>
      <c r="O64" s="588">
        <v>0</v>
      </c>
      <c r="P64" s="274">
        <v>0</v>
      </c>
      <c r="Q64" s="112"/>
      <c r="R64" s="112"/>
      <c r="S64" s="112"/>
      <c r="T64" s="112"/>
      <c r="U64" s="112"/>
      <c r="V64" s="112"/>
      <c r="W64" s="112"/>
      <c r="X64" s="112"/>
      <c r="Y64" s="112"/>
      <c r="Z64" s="112"/>
      <c r="AA64" s="112"/>
      <c r="AB64" s="112"/>
      <c r="AC64" s="112"/>
      <c r="AD64" s="112"/>
      <c r="AE64" s="112"/>
    </row>
    <row r="65" spans="1:31">
      <c r="A65" s="162"/>
      <c r="B65" s="163" t="s">
        <v>394</v>
      </c>
      <c r="C65" s="588">
        <v>0</v>
      </c>
      <c r="D65" s="274">
        <v>0</v>
      </c>
      <c r="E65" s="588">
        <v>403.46800000000002</v>
      </c>
      <c r="F65" s="274">
        <v>240.00399999999999</v>
      </c>
      <c r="G65" s="588">
        <v>1522.288</v>
      </c>
      <c r="H65" s="274">
        <v>1715.1890000000001</v>
      </c>
      <c r="I65" s="588">
        <v>516.27599999999995</v>
      </c>
      <c r="J65" s="274">
        <v>564.29999999999995</v>
      </c>
      <c r="K65" s="588">
        <v>0</v>
      </c>
      <c r="L65" s="274">
        <v>28.74</v>
      </c>
      <c r="M65" s="588">
        <v>0</v>
      </c>
      <c r="N65" s="274">
        <v>0</v>
      </c>
      <c r="O65" s="588">
        <v>2442.0320000000002</v>
      </c>
      <c r="P65" s="274">
        <v>2548.2330000000002</v>
      </c>
      <c r="Q65" s="112"/>
      <c r="R65" s="112"/>
      <c r="S65" s="112"/>
      <c r="T65" s="112"/>
      <c r="U65" s="112"/>
      <c r="V65" s="112"/>
      <c r="W65" s="112"/>
      <c r="X65" s="112"/>
      <c r="Y65" s="112"/>
      <c r="Z65" s="112"/>
      <c r="AA65" s="112"/>
      <c r="AB65" s="112"/>
      <c r="AC65" s="112"/>
      <c r="AD65" s="112"/>
      <c r="AE65" s="112"/>
    </row>
    <row r="66" spans="1:31">
      <c r="A66" s="164"/>
      <c r="B66" s="164"/>
      <c r="C66" s="164"/>
      <c r="D66" s="164"/>
      <c r="E66" s="164"/>
      <c r="F66" s="164"/>
      <c r="G66" s="164"/>
      <c r="H66" s="164"/>
      <c r="I66" s="164"/>
      <c r="J66" s="164"/>
      <c r="K66" s="164"/>
      <c r="L66" s="164"/>
      <c r="M66" s="164"/>
      <c r="N66" s="164"/>
      <c r="O66" s="164"/>
      <c r="P66" s="164"/>
      <c r="Q66" s="164"/>
      <c r="R66" s="164"/>
      <c r="S66" s="164"/>
      <c r="T66" s="164"/>
      <c r="U66" s="164"/>
      <c r="V66" s="112"/>
      <c r="W66" s="112"/>
      <c r="X66" s="112"/>
      <c r="Y66" s="112"/>
      <c r="Z66" s="112"/>
      <c r="AA66" s="112"/>
      <c r="AB66" s="112"/>
      <c r="AC66" s="112"/>
      <c r="AD66" s="112"/>
      <c r="AE66" s="112"/>
    </row>
    <row r="67" spans="1:31">
      <c r="A67" s="174" t="s">
        <v>395</v>
      </c>
      <c r="B67" s="163"/>
      <c r="C67" s="588">
        <v>0</v>
      </c>
      <c r="D67" s="275">
        <v>0</v>
      </c>
      <c r="E67" s="588">
        <v>0</v>
      </c>
      <c r="F67" s="275">
        <v>0</v>
      </c>
      <c r="G67" s="588">
        <v>0</v>
      </c>
      <c r="H67" s="275">
        <v>0</v>
      </c>
      <c r="I67" s="588">
        <v>0</v>
      </c>
      <c r="J67" s="275">
        <v>0</v>
      </c>
      <c r="K67" s="588">
        <v>0</v>
      </c>
      <c r="L67" s="275">
        <v>0</v>
      </c>
      <c r="M67" s="588">
        <v>0</v>
      </c>
      <c r="N67" s="275">
        <v>0</v>
      </c>
      <c r="O67" s="588">
        <v>0</v>
      </c>
      <c r="P67" s="275">
        <v>0</v>
      </c>
      <c r="Q67" s="112"/>
      <c r="R67" s="112"/>
      <c r="S67" s="112"/>
      <c r="T67" s="112"/>
      <c r="U67" s="112"/>
      <c r="V67" s="112"/>
      <c r="W67" s="112"/>
      <c r="X67" s="112"/>
      <c r="Y67" s="112"/>
      <c r="Z67" s="112"/>
      <c r="AA67" s="112"/>
      <c r="AB67" s="112"/>
      <c r="AC67" s="112"/>
      <c r="AD67" s="112"/>
      <c r="AE67" s="112"/>
    </row>
    <row r="68" spans="1:31">
      <c r="A68" s="164"/>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12"/>
      <c r="Z68" s="112"/>
      <c r="AA68" s="112"/>
      <c r="AB68" s="112"/>
      <c r="AC68" s="112"/>
      <c r="AD68" s="112"/>
      <c r="AE68" s="112"/>
    </row>
    <row r="69" spans="1:31">
      <c r="A69" s="160" t="s">
        <v>396</v>
      </c>
      <c r="B69" s="176"/>
      <c r="C69" s="602">
        <v>0</v>
      </c>
      <c r="D69" s="275">
        <v>0</v>
      </c>
      <c r="E69" s="602">
        <v>3001.0320000000002</v>
      </c>
      <c r="F69" s="275">
        <v>1664.3820000000001</v>
      </c>
      <c r="G69" s="602">
        <v>12048.682000000001</v>
      </c>
      <c r="H69" s="275">
        <v>13443.842000000001</v>
      </c>
      <c r="I69" s="602">
        <v>2836.6419999999998</v>
      </c>
      <c r="J69" s="275">
        <v>3042.4940000000001</v>
      </c>
      <c r="K69" s="602">
        <v>0</v>
      </c>
      <c r="L69" s="275">
        <v>1829.472</v>
      </c>
      <c r="M69" s="602">
        <v>0</v>
      </c>
      <c r="N69" s="275">
        <v>0</v>
      </c>
      <c r="O69" s="602">
        <v>17886.356</v>
      </c>
      <c r="P69" s="275">
        <v>19980.189999999999</v>
      </c>
      <c r="Q69" s="112"/>
      <c r="R69" s="112"/>
      <c r="S69" s="112"/>
      <c r="T69" s="112"/>
      <c r="U69" s="112"/>
      <c r="V69" s="112"/>
      <c r="W69" s="112"/>
      <c r="X69" s="112"/>
      <c r="Y69" s="112"/>
      <c r="Z69" s="112"/>
      <c r="AA69" s="112"/>
      <c r="AB69" s="112"/>
      <c r="AC69" s="112"/>
      <c r="AD69" s="112"/>
      <c r="AE69" s="112"/>
    </row>
    <row r="70" spans="1:31">
      <c r="A70" s="164"/>
      <c r="B70" s="164"/>
      <c r="C70" s="164"/>
      <c r="D70" s="164"/>
      <c r="E70" s="164"/>
      <c r="F70" s="164"/>
      <c r="G70" s="164"/>
      <c r="H70" s="164"/>
      <c r="I70" s="164"/>
      <c r="J70" s="164"/>
      <c r="K70" s="164"/>
      <c r="L70" s="164"/>
      <c r="M70" s="164"/>
      <c r="N70" s="164"/>
      <c r="O70" s="164"/>
      <c r="P70" s="164"/>
      <c r="Q70" s="112"/>
      <c r="R70" s="112"/>
      <c r="S70" s="112"/>
      <c r="T70" s="112"/>
      <c r="U70" s="112"/>
      <c r="V70" s="112"/>
      <c r="W70" s="112"/>
      <c r="X70" s="112"/>
      <c r="Y70" s="112"/>
      <c r="Z70" s="112"/>
      <c r="AA70" s="112"/>
      <c r="AB70" s="112"/>
      <c r="AC70" s="112"/>
      <c r="AD70" s="112"/>
    </row>
    <row r="71" spans="1:31">
      <c r="A71" s="164"/>
      <c r="B71" s="164"/>
      <c r="C71" s="164"/>
      <c r="D71" s="164"/>
      <c r="E71" s="164"/>
      <c r="F71" s="164"/>
      <c r="G71" s="164"/>
      <c r="H71" s="164"/>
      <c r="I71" s="164"/>
      <c r="J71" s="164"/>
      <c r="K71" s="164"/>
      <c r="L71" s="164"/>
      <c r="M71" s="164"/>
      <c r="N71" s="164"/>
      <c r="O71" s="164"/>
      <c r="P71" s="164"/>
      <c r="Q71" s="112"/>
      <c r="R71" s="112"/>
      <c r="S71" s="112"/>
      <c r="T71" s="112"/>
      <c r="U71" s="112"/>
      <c r="V71" s="112"/>
      <c r="W71" s="112"/>
      <c r="X71" s="112"/>
      <c r="Y71" s="112"/>
      <c r="Z71" s="112"/>
      <c r="AA71" s="112"/>
      <c r="AB71" s="112"/>
      <c r="AC71" s="112"/>
      <c r="AD71" s="112"/>
    </row>
    <row r="72" spans="1:31">
      <c r="A72" s="164"/>
      <c r="B72" s="164"/>
      <c r="C72" s="953" t="s">
        <v>54</v>
      </c>
      <c r="D72" s="825"/>
      <c r="E72" s="825"/>
      <c r="F72" s="825"/>
      <c r="G72" s="825"/>
      <c r="H72" s="825"/>
      <c r="I72" s="825"/>
      <c r="J72" s="825"/>
      <c r="K72" s="825"/>
      <c r="L72" s="825"/>
      <c r="M72" s="825"/>
      <c r="N72" s="825"/>
      <c r="O72" s="825"/>
      <c r="P72" s="825"/>
      <c r="Q72" s="825"/>
      <c r="R72" s="825"/>
      <c r="S72" s="825"/>
      <c r="T72" s="825"/>
      <c r="U72" s="825"/>
      <c r="V72" s="825"/>
      <c r="W72" s="825"/>
      <c r="X72" s="825"/>
      <c r="Y72" s="825"/>
      <c r="Z72" s="825"/>
      <c r="AA72" s="825"/>
      <c r="AB72" s="825"/>
      <c r="AC72" s="825"/>
      <c r="AD72" s="825"/>
    </row>
    <row r="73" spans="1:31">
      <c r="A73" s="924" t="s">
        <v>0</v>
      </c>
      <c r="B73" s="925"/>
      <c r="C73" s="922" t="s">
        <v>227</v>
      </c>
      <c r="D73" s="934"/>
      <c r="E73" s="934"/>
      <c r="F73" s="923"/>
      <c r="G73" s="922" t="s">
        <v>5</v>
      </c>
      <c r="H73" s="934"/>
      <c r="I73" s="934"/>
      <c r="J73" s="923"/>
      <c r="K73" s="922" t="s">
        <v>6</v>
      </c>
      <c r="L73" s="934"/>
      <c r="M73" s="934"/>
      <c r="N73" s="923"/>
      <c r="O73" s="922" t="s">
        <v>7</v>
      </c>
      <c r="P73" s="934"/>
      <c r="Q73" s="934"/>
      <c r="R73" s="923"/>
      <c r="S73" s="922" t="s">
        <v>14</v>
      </c>
      <c r="T73" s="934"/>
      <c r="U73" s="934"/>
      <c r="V73" s="923"/>
      <c r="W73" s="922" t="s">
        <v>343</v>
      </c>
      <c r="X73" s="934"/>
      <c r="Y73" s="934"/>
      <c r="Z73" s="923"/>
      <c r="AA73" s="922" t="s">
        <v>48</v>
      </c>
      <c r="AB73" s="934"/>
      <c r="AC73" s="934"/>
      <c r="AD73" s="923"/>
    </row>
    <row r="74" spans="1:31">
      <c r="A74" s="694"/>
      <c r="B74" s="695"/>
      <c r="C74" s="922" t="s">
        <v>11</v>
      </c>
      <c r="D74" s="923"/>
      <c r="E74" s="922" t="s">
        <v>12</v>
      </c>
      <c r="F74" s="923"/>
      <c r="G74" s="922" t="s">
        <v>11</v>
      </c>
      <c r="H74" s="923"/>
      <c r="I74" s="922" t="s">
        <v>12</v>
      </c>
      <c r="J74" s="923"/>
      <c r="K74" s="922" t="s">
        <v>11</v>
      </c>
      <c r="L74" s="923"/>
      <c r="M74" s="922" t="s">
        <v>12</v>
      </c>
      <c r="N74" s="923"/>
      <c r="O74" s="922" t="s">
        <v>11</v>
      </c>
      <c r="P74" s="923"/>
      <c r="Q74" s="922" t="s">
        <v>12</v>
      </c>
      <c r="R74" s="923"/>
      <c r="S74" s="922" t="s">
        <v>11</v>
      </c>
      <c r="T74" s="923"/>
      <c r="U74" s="922" t="s">
        <v>12</v>
      </c>
      <c r="V74" s="923"/>
      <c r="W74" s="922" t="s">
        <v>11</v>
      </c>
      <c r="X74" s="923"/>
      <c r="Y74" s="922" t="s">
        <v>12</v>
      </c>
      <c r="Z74" s="923"/>
      <c r="AA74" s="922" t="s">
        <v>11</v>
      </c>
      <c r="AB74" s="923"/>
      <c r="AC74" s="922" t="s">
        <v>12</v>
      </c>
      <c r="AD74" s="923"/>
    </row>
    <row r="75" spans="1:31">
      <c r="A75" s="966"/>
      <c r="B75" s="967"/>
      <c r="C75" s="589" t="s">
        <v>512</v>
      </c>
      <c r="D75" s="270" t="s">
        <v>515</v>
      </c>
      <c r="E75" s="589" t="s">
        <v>480</v>
      </c>
      <c r="F75" s="270" t="s">
        <v>481</v>
      </c>
      <c r="G75" s="589" t="s">
        <v>512</v>
      </c>
      <c r="H75" s="270" t="s">
        <v>515</v>
      </c>
      <c r="I75" s="589" t="s">
        <v>480</v>
      </c>
      <c r="J75" s="270" t="s">
        <v>481</v>
      </c>
      <c r="K75" s="589" t="s">
        <v>512</v>
      </c>
      <c r="L75" s="270" t="s">
        <v>515</v>
      </c>
      <c r="M75" s="589" t="s">
        <v>480</v>
      </c>
      <c r="N75" s="270" t="s">
        <v>481</v>
      </c>
      <c r="O75" s="589" t="s">
        <v>512</v>
      </c>
      <c r="P75" s="270" t="s">
        <v>515</v>
      </c>
      <c r="Q75" s="589" t="s">
        <v>480</v>
      </c>
      <c r="R75" s="270" t="s">
        <v>481</v>
      </c>
      <c r="S75" s="589" t="s">
        <v>512</v>
      </c>
      <c r="T75" s="270" t="s">
        <v>515</v>
      </c>
      <c r="U75" s="589" t="s">
        <v>480</v>
      </c>
      <c r="V75" s="270" t="s">
        <v>481</v>
      </c>
      <c r="W75" s="589" t="s">
        <v>512</v>
      </c>
      <c r="X75" s="270" t="s">
        <v>515</v>
      </c>
      <c r="Y75" s="589" t="s">
        <v>480</v>
      </c>
      <c r="Z75" s="270" t="s">
        <v>481</v>
      </c>
      <c r="AA75" s="589" t="s">
        <v>512</v>
      </c>
      <c r="AB75" s="270" t="s">
        <v>515</v>
      </c>
      <c r="AC75" s="589" t="s">
        <v>480</v>
      </c>
      <c r="AD75" s="270" t="s">
        <v>481</v>
      </c>
    </row>
    <row r="76" spans="1:31">
      <c r="A76" s="961"/>
      <c r="B76" s="962"/>
      <c r="C76" s="590" t="s">
        <v>226</v>
      </c>
      <c r="D76" s="271" t="s">
        <v>226</v>
      </c>
      <c r="E76" s="590" t="s">
        <v>226</v>
      </c>
      <c r="F76" s="271" t="s">
        <v>226</v>
      </c>
      <c r="G76" s="590" t="s">
        <v>226</v>
      </c>
      <c r="H76" s="271" t="s">
        <v>226</v>
      </c>
      <c r="I76" s="590" t="s">
        <v>226</v>
      </c>
      <c r="J76" s="271" t="s">
        <v>226</v>
      </c>
      <c r="K76" s="590" t="s">
        <v>226</v>
      </c>
      <c r="L76" s="271" t="s">
        <v>226</v>
      </c>
      <c r="M76" s="590" t="s">
        <v>226</v>
      </c>
      <c r="N76" s="271" t="s">
        <v>226</v>
      </c>
      <c r="O76" s="590" t="s">
        <v>226</v>
      </c>
      <c r="P76" s="271" t="s">
        <v>226</v>
      </c>
      <c r="Q76" s="590" t="s">
        <v>226</v>
      </c>
      <c r="R76" s="271" t="s">
        <v>226</v>
      </c>
      <c r="S76" s="590" t="s">
        <v>226</v>
      </c>
      <c r="T76" s="271" t="s">
        <v>226</v>
      </c>
      <c r="U76" s="590" t="s">
        <v>226</v>
      </c>
      <c r="V76" s="271" t="s">
        <v>226</v>
      </c>
      <c r="W76" s="590" t="s">
        <v>226</v>
      </c>
      <c r="X76" s="271" t="s">
        <v>226</v>
      </c>
      <c r="Y76" s="590" t="s">
        <v>226</v>
      </c>
      <c r="Z76" s="271" t="s">
        <v>226</v>
      </c>
      <c r="AA76" s="590" t="s">
        <v>226</v>
      </c>
      <c r="AB76" s="271" t="s">
        <v>226</v>
      </c>
      <c r="AC76" s="590" t="s">
        <v>226</v>
      </c>
      <c r="AD76" s="271" t="s">
        <v>226</v>
      </c>
    </row>
    <row r="77" spans="1:31">
      <c r="A77" s="160" t="s">
        <v>397</v>
      </c>
      <c r="B77" s="183"/>
      <c r="C77" s="602">
        <v>0</v>
      </c>
      <c r="D77" s="596">
        <v>0</v>
      </c>
      <c r="E77" s="602">
        <v>0</v>
      </c>
      <c r="F77" s="596">
        <v>0</v>
      </c>
      <c r="G77" s="602">
        <v>1013.279</v>
      </c>
      <c r="H77" s="596">
        <v>771.41600000000005</v>
      </c>
      <c r="I77" s="602">
        <v>430.47500000000002</v>
      </c>
      <c r="J77" s="596">
        <v>270.81700000000006</v>
      </c>
      <c r="K77" s="602">
        <v>5274.8879999999999</v>
      </c>
      <c r="L77" s="596">
        <v>5329.9089999999997</v>
      </c>
      <c r="M77" s="602">
        <v>1831.5819999999999</v>
      </c>
      <c r="N77" s="596">
        <v>1789.1449999999995</v>
      </c>
      <c r="O77" s="602">
        <v>1691.09</v>
      </c>
      <c r="P77" s="596">
        <v>1442.5820000000001</v>
      </c>
      <c r="Q77" s="602">
        <v>528.81600000000003</v>
      </c>
      <c r="R77" s="596">
        <v>534.81600000000014</v>
      </c>
      <c r="S77" s="602">
        <v>0</v>
      </c>
      <c r="T77" s="596">
        <v>0</v>
      </c>
      <c r="U77" s="602">
        <v>0</v>
      </c>
      <c r="V77" s="596">
        <v>0</v>
      </c>
      <c r="W77" s="602">
        <v>0</v>
      </c>
      <c r="X77" s="596">
        <v>0</v>
      </c>
      <c r="Y77" s="602">
        <v>0</v>
      </c>
      <c r="Z77" s="596">
        <v>0</v>
      </c>
      <c r="AA77" s="602">
        <v>7979.2569999999996</v>
      </c>
      <c r="AB77" s="596">
        <v>7543.9070000000002</v>
      </c>
      <c r="AC77" s="602">
        <v>2790.8729999999996</v>
      </c>
      <c r="AD77" s="596">
        <v>2594.7780000000002</v>
      </c>
    </row>
    <row r="78" spans="1:31">
      <c r="A78" s="166"/>
      <c r="B78" s="167" t="s">
        <v>65</v>
      </c>
      <c r="C78" s="593">
        <v>0</v>
      </c>
      <c r="D78" s="597">
        <v>0</v>
      </c>
      <c r="E78" s="593">
        <v>0</v>
      </c>
      <c r="F78" s="597">
        <v>0</v>
      </c>
      <c r="G78" s="593">
        <v>1046.547</v>
      </c>
      <c r="H78" s="597">
        <v>783.63300000000004</v>
      </c>
      <c r="I78" s="593">
        <v>441.29700000000003</v>
      </c>
      <c r="J78" s="597">
        <v>272.51200000000006</v>
      </c>
      <c r="K78" s="593">
        <v>4435.9719999999998</v>
      </c>
      <c r="L78" s="597">
        <v>4511.6779999999999</v>
      </c>
      <c r="M78" s="593">
        <v>1521.3939999999998</v>
      </c>
      <c r="N78" s="597">
        <v>1541.0429999999997</v>
      </c>
      <c r="O78" s="593">
        <v>1671.8610000000001</v>
      </c>
      <c r="P78" s="597">
        <v>1427.577</v>
      </c>
      <c r="Q78" s="593">
        <v>522.01300000000015</v>
      </c>
      <c r="R78" s="597">
        <v>529.69600000000003</v>
      </c>
      <c r="S78" s="593">
        <v>0</v>
      </c>
      <c r="T78" s="597">
        <v>0</v>
      </c>
      <c r="U78" s="593">
        <v>0</v>
      </c>
      <c r="V78" s="597">
        <v>0</v>
      </c>
      <c r="W78" s="593">
        <v>0</v>
      </c>
      <c r="X78" s="597">
        <v>0</v>
      </c>
      <c r="Y78" s="593">
        <v>0</v>
      </c>
      <c r="Z78" s="597">
        <v>0</v>
      </c>
      <c r="AA78" s="593">
        <v>7154.38</v>
      </c>
      <c r="AB78" s="597">
        <v>6722.8879999999999</v>
      </c>
      <c r="AC78" s="593">
        <v>2484.7039999999997</v>
      </c>
      <c r="AD78" s="597">
        <v>2343.2510000000002</v>
      </c>
    </row>
    <row r="79" spans="1:31">
      <c r="A79" s="166"/>
      <c r="B79" s="169" t="s">
        <v>439</v>
      </c>
      <c r="C79" s="593">
        <v>0</v>
      </c>
      <c r="D79" s="597">
        <v>0</v>
      </c>
      <c r="E79" s="593">
        <v>0</v>
      </c>
      <c r="F79" s="597">
        <v>0</v>
      </c>
      <c r="G79" s="593">
        <v>1011.939</v>
      </c>
      <c r="H79" s="597">
        <v>751.34400000000005</v>
      </c>
      <c r="I79" s="593">
        <v>426.803</v>
      </c>
      <c r="J79" s="597">
        <v>260.66100000000006</v>
      </c>
      <c r="K79" s="593">
        <v>3735.346</v>
      </c>
      <c r="L79" s="597">
        <v>3821.5889999999999</v>
      </c>
      <c r="M79" s="593">
        <v>1305.5500000000002</v>
      </c>
      <c r="N79" s="597">
        <v>1308.9090000000001</v>
      </c>
      <c r="O79" s="593">
        <v>854.50599999999997</v>
      </c>
      <c r="P79" s="597">
        <v>740.28</v>
      </c>
      <c r="Q79" s="593">
        <v>245.63099999999997</v>
      </c>
      <c r="R79" s="597">
        <v>292.25399999999996</v>
      </c>
      <c r="S79" s="593">
        <v>0</v>
      </c>
      <c r="T79" s="597">
        <v>0</v>
      </c>
      <c r="U79" s="593">
        <v>0</v>
      </c>
      <c r="V79" s="597">
        <v>0</v>
      </c>
      <c r="W79" s="593">
        <v>0</v>
      </c>
      <c r="X79" s="597">
        <v>0</v>
      </c>
      <c r="Y79" s="593">
        <v>0</v>
      </c>
      <c r="Z79" s="597">
        <v>0</v>
      </c>
      <c r="AA79" s="593">
        <v>5601.7910000000002</v>
      </c>
      <c r="AB79" s="597">
        <v>5313.2129999999997</v>
      </c>
      <c r="AC79" s="593">
        <v>1977.9840000000004</v>
      </c>
      <c r="AD79" s="597">
        <v>1861.8239999999996</v>
      </c>
    </row>
    <row r="80" spans="1:31">
      <c r="A80" s="166"/>
      <c r="B80" s="169" t="s">
        <v>440</v>
      </c>
      <c r="C80" s="593">
        <v>0</v>
      </c>
      <c r="D80" s="597">
        <v>0</v>
      </c>
      <c r="E80" s="593">
        <v>0</v>
      </c>
      <c r="F80" s="597">
        <v>0</v>
      </c>
      <c r="G80" s="593">
        <v>0.28699999999999998</v>
      </c>
      <c r="H80" s="597">
        <v>2.157</v>
      </c>
      <c r="I80" s="593">
        <v>6.8999999999999978E-2</v>
      </c>
      <c r="J80" s="597">
        <v>0.30600000000000005</v>
      </c>
      <c r="K80" s="593">
        <v>0</v>
      </c>
      <c r="L80" s="597">
        <v>0</v>
      </c>
      <c r="M80" s="593">
        <v>0</v>
      </c>
      <c r="N80" s="597">
        <v>0</v>
      </c>
      <c r="O80" s="593">
        <v>1.421</v>
      </c>
      <c r="P80" s="597">
        <v>1.1479999999999999</v>
      </c>
      <c r="Q80" s="593">
        <v>0.40300000000000002</v>
      </c>
      <c r="R80" s="597">
        <v>0.28899999999999992</v>
      </c>
      <c r="S80" s="593">
        <v>0</v>
      </c>
      <c r="T80" s="597">
        <v>0</v>
      </c>
      <c r="U80" s="593">
        <v>0</v>
      </c>
      <c r="V80" s="597">
        <v>0</v>
      </c>
      <c r="W80" s="593">
        <v>0</v>
      </c>
      <c r="X80" s="597">
        <v>0</v>
      </c>
      <c r="Y80" s="593">
        <v>0</v>
      </c>
      <c r="Z80" s="597">
        <v>0</v>
      </c>
      <c r="AA80" s="593">
        <v>1.708</v>
      </c>
      <c r="AB80" s="597">
        <v>3.3050000000000002</v>
      </c>
      <c r="AC80" s="593">
        <v>0.47199999999999998</v>
      </c>
      <c r="AD80" s="597">
        <v>0.5950000000000002</v>
      </c>
    </row>
    <row r="81" spans="1:30">
      <c r="A81" s="166"/>
      <c r="B81" s="169" t="s">
        <v>441</v>
      </c>
      <c r="C81" s="593">
        <v>0</v>
      </c>
      <c r="D81" s="597">
        <v>0</v>
      </c>
      <c r="E81" s="593">
        <v>0</v>
      </c>
      <c r="F81" s="597">
        <v>0</v>
      </c>
      <c r="G81" s="593">
        <v>34.320999999999998</v>
      </c>
      <c r="H81" s="597">
        <v>30.132000000000001</v>
      </c>
      <c r="I81" s="593">
        <v>14.424999999999997</v>
      </c>
      <c r="J81" s="597">
        <v>11.545000000000002</v>
      </c>
      <c r="K81" s="593">
        <v>700.62599999999998</v>
      </c>
      <c r="L81" s="597">
        <v>690.08900000000006</v>
      </c>
      <c r="M81" s="593">
        <v>215.84399999999999</v>
      </c>
      <c r="N81" s="597">
        <v>232.13400000000007</v>
      </c>
      <c r="O81" s="593">
        <v>815.93399999999997</v>
      </c>
      <c r="P81" s="597">
        <v>686.149</v>
      </c>
      <c r="Q81" s="593">
        <v>275.97899999999993</v>
      </c>
      <c r="R81" s="597">
        <v>237.15300000000002</v>
      </c>
      <c r="S81" s="593">
        <v>0</v>
      </c>
      <c r="T81" s="597">
        <v>0</v>
      </c>
      <c r="U81" s="593">
        <v>0</v>
      </c>
      <c r="V81" s="597">
        <v>0</v>
      </c>
      <c r="W81" s="593">
        <v>0</v>
      </c>
      <c r="X81" s="597">
        <v>0</v>
      </c>
      <c r="Y81" s="593">
        <v>0</v>
      </c>
      <c r="Z81" s="597">
        <v>0</v>
      </c>
      <c r="AA81" s="593">
        <v>1550.8810000000001</v>
      </c>
      <c r="AB81" s="597">
        <v>1406.37</v>
      </c>
      <c r="AC81" s="593">
        <v>506.24800000000005</v>
      </c>
      <c r="AD81" s="597">
        <v>480.83199999999988</v>
      </c>
    </row>
    <row r="82" spans="1:30">
      <c r="A82" s="166"/>
      <c r="B82" s="167" t="s">
        <v>66</v>
      </c>
      <c r="C82" s="593">
        <v>0</v>
      </c>
      <c r="D82" s="597">
        <v>0</v>
      </c>
      <c r="E82" s="593">
        <v>0</v>
      </c>
      <c r="F82" s="597">
        <v>0</v>
      </c>
      <c r="G82" s="593">
        <v>-33.268000000000001</v>
      </c>
      <c r="H82" s="597">
        <v>-12.217000000000001</v>
      </c>
      <c r="I82" s="593">
        <v>-10.821999999999999</v>
      </c>
      <c r="J82" s="597">
        <v>-1.6950000000000003</v>
      </c>
      <c r="K82" s="593">
        <v>838.91600000000005</v>
      </c>
      <c r="L82" s="597">
        <v>818.23099999999999</v>
      </c>
      <c r="M82" s="593">
        <v>310.1880000000001</v>
      </c>
      <c r="N82" s="597">
        <v>248.10199999999998</v>
      </c>
      <c r="O82" s="593">
        <v>19.228999999999999</v>
      </c>
      <c r="P82" s="597">
        <v>15.005000000000001</v>
      </c>
      <c r="Q82" s="593">
        <v>6.802999999999999</v>
      </c>
      <c r="R82" s="597">
        <v>5.120000000000001</v>
      </c>
      <c r="S82" s="593">
        <v>0</v>
      </c>
      <c r="T82" s="597">
        <v>0</v>
      </c>
      <c r="U82" s="593">
        <v>0</v>
      </c>
      <c r="V82" s="597">
        <v>0</v>
      </c>
      <c r="W82" s="593">
        <v>0</v>
      </c>
      <c r="X82" s="597">
        <v>0</v>
      </c>
      <c r="Y82" s="593">
        <v>0</v>
      </c>
      <c r="Z82" s="597">
        <v>0</v>
      </c>
      <c r="AA82" s="593">
        <v>824.87699999999995</v>
      </c>
      <c r="AB82" s="597">
        <v>821.01900000000001</v>
      </c>
      <c r="AC82" s="593">
        <v>306.16899999999998</v>
      </c>
      <c r="AD82" s="597">
        <v>251.52700000000004</v>
      </c>
    </row>
    <row r="83" spans="1:30">
      <c r="A83" s="164"/>
      <c r="B83" s="164"/>
      <c r="C83" s="164"/>
      <c r="D83" s="164"/>
      <c r="E83" s="716"/>
      <c r="F83" s="716"/>
      <c r="G83" s="164"/>
      <c r="H83" s="164"/>
      <c r="I83" s="716"/>
      <c r="J83" s="716"/>
      <c r="K83" s="164"/>
      <c r="L83" s="164"/>
      <c r="M83" s="716"/>
      <c r="N83" s="716"/>
      <c r="O83" s="164"/>
      <c r="P83" s="164"/>
      <c r="Q83" s="716"/>
      <c r="R83" s="716"/>
      <c r="S83" s="164"/>
      <c r="T83" s="164"/>
      <c r="U83" s="716"/>
      <c r="V83" s="716"/>
      <c r="W83" s="164"/>
      <c r="X83" s="164"/>
      <c r="Y83" s="716"/>
      <c r="Z83" s="716"/>
      <c r="AA83" s="164"/>
      <c r="AB83" s="164"/>
      <c r="AC83" s="716"/>
      <c r="AD83" s="716"/>
    </row>
    <row r="84" spans="1:30">
      <c r="A84" s="160" t="s">
        <v>401</v>
      </c>
      <c r="B84" s="168"/>
      <c r="C84" s="602">
        <v>0</v>
      </c>
      <c r="D84" s="596">
        <v>0</v>
      </c>
      <c r="E84" s="602">
        <v>0</v>
      </c>
      <c r="F84" s="596">
        <v>0</v>
      </c>
      <c r="G84" s="602">
        <v>-697.27700000000004</v>
      </c>
      <c r="H84" s="596">
        <v>-612.40099999999995</v>
      </c>
      <c r="I84" s="602">
        <v>-305.78000000000003</v>
      </c>
      <c r="J84" s="596">
        <v>-198.13699999999994</v>
      </c>
      <c r="K84" s="602">
        <v>-3512.3609999999999</v>
      </c>
      <c r="L84" s="596">
        <v>-3472.069</v>
      </c>
      <c r="M84" s="602">
        <v>-1300.6399999999999</v>
      </c>
      <c r="N84" s="596">
        <v>-1203.8890000000001</v>
      </c>
      <c r="O84" s="602">
        <v>-963.90800000000002</v>
      </c>
      <c r="P84" s="596">
        <v>-891.56500000000005</v>
      </c>
      <c r="Q84" s="602">
        <v>-307.06500000000005</v>
      </c>
      <c r="R84" s="596">
        <v>-346.8850000000001</v>
      </c>
      <c r="S84" s="602">
        <v>0</v>
      </c>
      <c r="T84" s="596">
        <v>0</v>
      </c>
      <c r="U84" s="602">
        <v>0</v>
      </c>
      <c r="V84" s="596">
        <v>0</v>
      </c>
      <c r="W84" s="602">
        <v>0</v>
      </c>
      <c r="X84" s="596">
        <v>0</v>
      </c>
      <c r="Y84" s="602">
        <v>0</v>
      </c>
      <c r="Z84" s="596">
        <v>0</v>
      </c>
      <c r="AA84" s="602">
        <v>-5173.5460000000003</v>
      </c>
      <c r="AB84" s="596">
        <v>-4976.0349999999999</v>
      </c>
      <c r="AC84" s="602">
        <v>-1913.4850000000001</v>
      </c>
      <c r="AD84" s="596">
        <v>-1748.9110000000001</v>
      </c>
    </row>
    <row r="85" spans="1:30">
      <c r="A85" s="166"/>
      <c r="B85" s="169" t="s">
        <v>402</v>
      </c>
      <c r="C85" s="593">
        <v>0</v>
      </c>
      <c r="D85" s="597">
        <v>0</v>
      </c>
      <c r="E85" s="593">
        <v>0</v>
      </c>
      <c r="F85" s="597">
        <v>0</v>
      </c>
      <c r="G85" s="593">
        <v>-612.78399999999999</v>
      </c>
      <c r="H85" s="597">
        <v>-545.80499999999995</v>
      </c>
      <c r="I85" s="593">
        <v>-266.416</v>
      </c>
      <c r="J85" s="597">
        <v>-180.50499999999994</v>
      </c>
      <c r="K85" s="593">
        <v>-2197.462</v>
      </c>
      <c r="L85" s="597">
        <v>-2230.5819999999999</v>
      </c>
      <c r="M85" s="593">
        <v>-840.08400000000006</v>
      </c>
      <c r="N85" s="597">
        <v>-781.42599999999993</v>
      </c>
      <c r="O85" s="593">
        <v>-673.67600000000004</v>
      </c>
      <c r="P85" s="597">
        <v>-623.42399999999998</v>
      </c>
      <c r="Q85" s="593">
        <v>-213.42600000000004</v>
      </c>
      <c r="R85" s="597">
        <v>-250.37</v>
      </c>
      <c r="S85" s="593">
        <v>0</v>
      </c>
      <c r="T85" s="597">
        <v>0</v>
      </c>
      <c r="U85" s="593">
        <v>0</v>
      </c>
      <c r="V85" s="597">
        <v>0</v>
      </c>
      <c r="W85" s="593">
        <v>0</v>
      </c>
      <c r="X85" s="597">
        <v>0</v>
      </c>
      <c r="Y85" s="593">
        <v>0</v>
      </c>
      <c r="Z85" s="597">
        <v>0</v>
      </c>
      <c r="AA85" s="593">
        <v>-3483.922</v>
      </c>
      <c r="AB85" s="597">
        <v>-3399.8110000000001</v>
      </c>
      <c r="AC85" s="593">
        <v>-1319.9259999999999</v>
      </c>
      <c r="AD85" s="597">
        <v>-1212.3009999999999</v>
      </c>
    </row>
    <row r="86" spans="1:30">
      <c r="A86" s="166"/>
      <c r="B86" s="169" t="s">
        <v>403</v>
      </c>
      <c r="C86" s="593">
        <v>0</v>
      </c>
      <c r="D86" s="597">
        <v>0</v>
      </c>
      <c r="E86" s="593">
        <v>0</v>
      </c>
      <c r="F86" s="597">
        <v>0</v>
      </c>
      <c r="G86" s="593">
        <v>0</v>
      </c>
      <c r="H86" s="597">
        <v>0</v>
      </c>
      <c r="I86" s="593">
        <v>0</v>
      </c>
      <c r="J86" s="597">
        <v>0</v>
      </c>
      <c r="K86" s="593">
        <v>0</v>
      </c>
      <c r="L86" s="597">
        <v>0</v>
      </c>
      <c r="M86" s="593">
        <v>0</v>
      </c>
      <c r="N86" s="597">
        <v>0</v>
      </c>
      <c r="O86" s="593">
        <v>0</v>
      </c>
      <c r="P86" s="597">
        <v>0</v>
      </c>
      <c r="Q86" s="593">
        <v>0</v>
      </c>
      <c r="R86" s="597">
        <v>0</v>
      </c>
      <c r="S86" s="593">
        <v>0</v>
      </c>
      <c r="T86" s="597">
        <v>0</v>
      </c>
      <c r="U86" s="593">
        <v>0</v>
      </c>
      <c r="V86" s="597">
        <v>0</v>
      </c>
      <c r="W86" s="593">
        <v>0</v>
      </c>
      <c r="X86" s="597">
        <v>0</v>
      </c>
      <c r="Y86" s="593">
        <v>0</v>
      </c>
      <c r="Z86" s="597">
        <v>0</v>
      </c>
      <c r="AA86" s="593">
        <v>0</v>
      </c>
      <c r="AB86" s="597">
        <v>0</v>
      </c>
      <c r="AC86" s="593">
        <v>0</v>
      </c>
      <c r="AD86" s="597">
        <v>0</v>
      </c>
    </row>
    <row r="87" spans="1:30">
      <c r="A87" s="166"/>
      <c r="B87" s="169" t="s">
        <v>70</v>
      </c>
      <c r="C87" s="593">
        <v>0</v>
      </c>
      <c r="D87" s="597">
        <v>0</v>
      </c>
      <c r="E87" s="593">
        <v>0</v>
      </c>
      <c r="F87" s="597">
        <v>0</v>
      </c>
      <c r="G87" s="593">
        <v>-26.54</v>
      </c>
      <c r="H87" s="597">
        <v>-6.048</v>
      </c>
      <c r="I87" s="593">
        <v>-14.359</v>
      </c>
      <c r="J87" s="597">
        <v>-1.8520000000000003</v>
      </c>
      <c r="K87" s="593">
        <v>-576.85799999999995</v>
      </c>
      <c r="L87" s="597">
        <v>-548.822</v>
      </c>
      <c r="M87" s="593">
        <v>-159.34199999999993</v>
      </c>
      <c r="N87" s="597">
        <v>-201.041</v>
      </c>
      <c r="O87" s="593">
        <v>-207.51</v>
      </c>
      <c r="P87" s="597">
        <v>-181.79499999999999</v>
      </c>
      <c r="Q87" s="593">
        <v>-67.962999999999994</v>
      </c>
      <c r="R87" s="597">
        <v>-64.319999999999993</v>
      </c>
      <c r="S87" s="593">
        <v>0</v>
      </c>
      <c r="T87" s="597">
        <v>0</v>
      </c>
      <c r="U87" s="593">
        <v>0</v>
      </c>
      <c r="V87" s="597">
        <v>0</v>
      </c>
      <c r="W87" s="593">
        <v>0</v>
      </c>
      <c r="X87" s="597">
        <v>0</v>
      </c>
      <c r="Y87" s="593">
        <v>0</v>
      </c>
      <c r="Z87" s="597">
        <v>0</v>
      </c>
      <c r="AA87" s="593">
        <v>-810.90800000000002</v>
      </c>
      <c r="AB87" s="597">
        <v>-736.66499999999996</v>
      </c>
      <c r="AC87" s="593">
        <v>-241.66399999999999</v>
      </c>
      <c r="AD87" s="597">
        <v>-267.21299999999997</v>
      </c>
    </row>
    <row r="88" spans="1:30">
      <c r="A88" s="166"/>
      <c r="B88" s="169" t="s">
        <v>404</v>
      </c>
      <c r="C88" s="593">
        <v>0</v>
      </c>
      <c r="D88" s="597">
        <v>0</v>
      </c>
      <c r="E88" s="593">
        <v>0</v>
      </c>
      <c r="F88" s="597">
        <v>0</v>
      </c>
      <c r="G88" s="593">
        <v>-57.953000000000003</v>
      </c>
      <c r="H88" s="597">
        <v>-60.548000000000002</v>
      </c>
      <c r="I88" s="593">
        <v>-25.005000000000003</v>
      </c>
      <c r="J88" s="597">
        <v>-15.780000000000001</v>
      </c>
      <c r="K88" s="593">
        <v>-738.04100000000005</v>
      </c>
      <c r="L88" s="597">
        <v>-692.66499999999996</v>
      </c>
      <c r="M88" s="593">
        <v>-301.21400000000006</v>
      </c>
      <c r="N88" s="597">
        <v>-221.42199999999997</v>
      </c>
      <c r="O88" s="593">
        <v>-82.721999999999994</v>
      </c>
      <c r="P88" s="597">
        <v>-86.346000000000004</v>
      </c>
      <c r="Q88" s="593">
        <v>-25.675999999999995</v>
      </c>
      <c r="R88" s="597">
        <v>-32.195</v>
      </c>
      <c r="S88" s="593">
        <v>0</v>
      </c>
      <c r="T88" s="597">
        <v>0</v>
      </c>
      <c r="U88" s="593">
        <v>0</v>
      </c>
      <c r="V88" s="597">
        <v>0</v>
      </c>
      <c r="W88" s="593">
        <v>0</v>
      </c>
      <c r="X88" s="597">
        <v>0</v>
      </c>
      <c r="Y88" s="593">
        <v>0</v>
      </c>
      <c r="Z88" s="597">
        <v>0</v>
      </c>
      <c r="AA88" s="593">
        <v>-878.71600000000001</v>
      </c>
      <c r="AB88" s="597">
        <v>-839.55899999999997</v>
      </c>
      <c r="AC88" s="593">
        <v>-351.89499999999998</v>
      </c>
      <c r="AD88" s="597">
        <v>-269.39699999999993</v>
      </c>
    </row>
    <row r="89" spans="1:30">
      <c r="A89" s="164"/>
      <c r="B89" s="164"/>
      <c r="C89" s="164"/>
      <c r="D89" s="164"/>
      <c r="E89" s="716"/>
      <c r="F89" s="716"/>
      <c r="G89" s="164"/>
      <c r="H89" s="164"/>
      <c r="I89" s="716"/>
      <c r="J89" s="716"/>
      <c r="K89" s="164"/>
      <c r="L89" s="164"/>
      <c r="M89" s="716"/>
      <c r="N89" s="716"/>
      <c r="O89" s="164"/>
      <c r="P89" s="164"/>
      <c r="Q89" s="716"/>
      <c r="R89" s="716"/>
      <c r="S89" s="164"/>
      <c r="T89" s="164"/>
      <c r="U89" s="716"/>
      <c r="V89" s="716"/>
      <c r="W89" s="164"/>
      <c r="X89" s="164"/>
      <c r="Y89" s="716"/>
      <c r="Z89" s="716"/>
      <c r="AA89" s="164"/>
      <c r="AB89" s="164"/>
      <c r="AC89" s="716"/>
      <c r="AD89" s="716"/>
    </row>
    <row r="90" spans="1:30">
      <c r="A90" s="160" t="s">
        <v>405</v>
      </c>
      <c r="B90" s="168"/>
      <c r="C90" s="602">
        <v>0</v>
      </c>
      <c r="D90" s="596">
        <v>0</v>
      </c>
      <c r="E90" s="602">
        <v>0</v>
      </c>
      <c r="F90" s="596">
        <v>0</v>
      </c>
      <c r="G90" s="602">
        <v>316.00200000000001</v>
      </c>
      <c r="H90" s="596">
        <v>159.01499999999999</v>
      </c>
      <c r="I90" s="602">
        <v>124.69500000000002</v>
      </c>
      <c r="J90" s="596">
        <v>72.679999999999993</v>
      </c>
      <c r="K90" s="602">
        <v>1762.527</v>
      </c>
      <c r="L90" s="596">
        <v>1857.84</v>
      </c>
      <c r="M90" s="602">
        <v>530.94200000000001</v>
      </c>
      <c r="N90" s="596">
        <v>585.25599999999986</v>
      </c>
      <c r="O90" s="602">
        <v>727.18200000000002</v>
      </c>
      <c r="P90" s="596">
        <v>551.01700000000005</v>
      </c>
      <c r="Q90" s="602">
        <v>221.75100000000003</v>
      </c>
      <c r="R90" s="596">
        <v>187.93100000000004</v>
      </c>
      <c r="S90" s="602">
        <v>0</v>
      </c>
      <c r="T90" s="596">
        <v>0</v>
      </c>
      <c r="U90" s="602">
        <v>0</v>
      </c>
      <c r="V90" s="596">
        <v>0</v>
      </c>
      <c r="W90" s="602">
        <v>0</v>
      </c>
      <c r="X90" s="596">
        <v>0</v>
      </c>
      <c r="Y90" s="602">
        <v>0</v>
      </c>
      <c r="Z90" s="596">
        <v>0</v>
      </c>
      <c r="AA90" s="602">
        <v>2805.7109999999998</v>
      </c>
      <c r="AB90" s="596">
        <v>2567.8719999999998</v>
      </c>
      <c r="AC90" s="602">
        <v>877.38799999999969</v>
      </c>
      <c r="AD90" s="596">
        <v>845.86699999999973</v>
      </c>
    </row>
    <row r="91" spans="1:30">
      <c r="A91" s="164"/>
      <c r="B91" s="164"/>
      <c r="C91" s="164"/>
      <c r="D91" s="164"/>
      <c r="E91" s="716"/>
      <c r="F91" s="716"/>
      <c r="G91" s="164"/>
      <c r="H91" s="164"/>
      <c r="I91" s="716"/>
      <c r="J91" s="716"/>
      <c r="K91" s="164"/>
      <c r="L91" s="164"/>
      <c r="M91" s="716"/>
      <c r="N91" s="716"/>
      <c r="O91" s="164"/>
      <c r="P91" s="164"/>
      <c r="Q91" s="716"/>
      <c r="R91" s="716"/>
      <c r="S91" s="164"/>
      <c r="T91" s="164"/>
      <c r="U91" s="716"/>
      <c r="V91" s="716"/>
      <c r="W91" s="164"/>
      <c r="X91" s="164"/>
      <c r="Y91" s="716"/>
      <c r="Z91" s="716"/>
      <c r="AA91" s="164"/>
      <c r="AB91" s="164"/>
      <c r="AC91" s="716"/>
      <c r="AD91" s="716"/>
    </row>
    <row r="92" spans="1:30">
      <c r="A92" s="162"/>
      <c r="B92" s="167" t="s">
        <v>406</v>
      </c>
      <c r="C92" s="593">
        <v>0</v>
      </c>
      <c r="D92" s="597">
        <v>0</v>
      </c>
      <c r="E92" s="593">
        <v>0</v>
      </c>
      <c r="F92" s="597">
        <v>0</v>
      </c>
      <c r="G92" s="593">
        <v>24.908000000000001</v>
      </c>
      <c r="H92" s="597">
        <v>40.524000000000001</v>
      </c>
      <c r="I92" s="593">
        <v>6.078000000000003</v>
      </c>
      <c r="J92" s="597">
        <v>13.271000000000001</v>
      </c>
      <c r="K92" s="593">
        <v>60.639000000000003</v>
      </c>
      <c r="L92" s="597">
        <v>55.164999999999999</v>
      </c>
      <c r="M92" s="593">
        <v>21.855000000000004</v>
      </c>
      <c r="N92" s="597">
        <v>20.399000000000001</v>
      </c>
      <c r="O92" s="593">
        <v>28.69</v>
      </c>
      <c r="P92" s="597">
        <v>23.37</v>
      </c>
      <c r="Q92" s="593">
        <v>9.5970000000000013</v>
      </c>
      <c r="R92" s="597">
        <v>8.2560000000000002</v>
      </c>
      <c r="S92" s="593">
        <v>0</v>
      </c>
      <c r="T92" s="597">
        <v>0</v>
      </c>
      <c r="U92" s="593">
        <v>0</v>
      </c>
      <c r="V92" s="597">
        <v>0</v>
      </c>
      <c r="W92" s="593">
        <v>0</v>
      </c>
      <c r="X92" s="597">
        <v>0</v>
      </c>
      <c r="Y92" s="593">
        <v>0</v>
      </c>
      <c r="Z92" s="597">
        <v>0</v>
      </c>
      <c r="AA92" s="593">
        <v>114.23699999999999</v>
      </c>
      <c r="AB92" s="597">
        <v>119.059</v>
      </c>
      <c r="AC92" s="593">
        <v>37.53</v>
      </c>
      <c r="AD92" s="597">
        <v>41.926000000000002</v>
      </c>
    </row>
    <row r="93" spans="1:30">
      <c r="A93" s="162"/>
      <c r="B93" s="167" t="s">
        <v>407</v>
      </c>
      <c r="C93" s="593">
        <v>0</v>
      </c>
      <c r="D93" s="597">
        <v>0</v>
      </c>
      <c r="E93" s="593">
        <v>0</v>
      </c>
      <c r="F93" s="597">
        <v>0</v>
      </c>
      <c r="G93" s="593">
        <v>-152.92099999999999</v>
      </c>
      <c r="H93" s="597">
        <v>-144.571</v>
      </c>
      <c r="I93" s="593">
        <v>-54.078999999999994</v>
      </c>
      <c r="J93" s="597">
        <v>-48.814999999999998</v>
      </c>
      <c r="K93" s="593">
        <v>-187.00200000000001</v>
      </c>
      <c r="L93" s="597">
        <v>-200.08500000000001</v>
      </c>
      <c r="M93" s="593">
        <v>-66.750000000000014</v>
      </c>
      <c r="N93" s="597">
        <v>-68.686000000000007</v>
      </c>
      <c r="O93" s="593">
        <v>-56.335000000000001</v>
      </c>
      <c r="P93" s="597">
        <v>-48.81</v>
      </c>
      <c r="Q93" s="593">
        <v>-18.186999999999998</v>
      </c>
      <c r="R93" s="597">
        <v>-17.410000000000004</v>
      </c>
      <c r="S93" s="593">
        <v>0</v>
      </c>
      <c r="T93" s="597">
        <v>0</v>
      </c>
      <c r="U93" s="593">
        <v>0</v>
      </c>
      <c r="V93" s="597">
        <v>0</v>
      </c>
      <c r="W93" s="593">
        <v>0</v>
      </c>
      <c r="X93" s="597">
        <v>0</v>
      </c>
      <c r="Y93" s="593">
        <v>0</v>
      </c>
      <c r="Z93" s="597">
        <v>0</v>
      </c>
      <c r="AA93" s="593">
        <v>-396.25799999999998</v>
      </c>
      <c r="AB93" s="597">
        <v>-393.46600000000001</v>
      </c>
      <c r="AC93" s="593">
        <v>-139.01599999999996</v>
      </c>
      <c r="AD93" s="597">
        <v>-134.911</v>
      </c>
    </row>
    <row r="94" spans="1:30">
      <c r="A94" s="162"/>
      <c r="B94" s="167" t="s">
        <v>408</v>
      </c>
      <c r="C94" s="593">
        <v>0</v>
      </c>
      <c r="D94" s="597">
        <v>0</v>
      </c>
      <c r="E94" s="593">
        <v>0</v>
      </c>
      <c r="F94" s="597">
        <v>0</v>
      </c>
      <c r="G94" s="593">
        <v>-146.10400000000001</v>
      </c>
      <c r="H94" s="597">
        <v>-105.562</v>
      </c>
      <c r="I94" s="593">
        <v>-59.801000000000016</v>
      </c>
      <c r="J94" s="597">
        <v>-33.578000000000003</v>
      </c>
      <c r="K94" s="593">
        <v>-361.339</v>
      </c>
      <c r="L94" s="597">
        <v>-389.17500000000001</v>
      </c>
      <c r="M94" s="593">
        <v>-105.72899999999998</v>
      </c>
      <c r="N94" s="597">
        <v>-134.41200000000001</v>
      </c>
      <c r="O94" s="593">
        <v>-89.992999999999995</v>
      </c>
      <c r="P94" s="597">
        <v>-64.244</v>
      </c>
      <c r="Q94" s="593">
        <v>-30.531999999999996</v>
      </c>
      <c r="R94" s="597">
        <v>-21.21</v>
      </c>
      <c r="S94" s="593">
        <v>0</v>
      </c>
      <c r="T94" s="597">
        <v>0</v>
      </c>
      <c r="U94" s="593">
        <v>0</v>
      </c>
      <c r="V94" s="597">
        <v>0</v>
      </c>
      <c r="W94" s="593">
        <v>0</v>
      </c>
      <c r="X94" s="597">
        <v>0</v>
      </c>
      <c r="Y94" s="593">
        <v>0</v>
      </c>
      <c r="Z94" s="597">
        <v>0</v>
      </c>
      <c r="AA94" s="593">
        <v>-597.43600000000004</v>
      </c>
      <c r="AB94" s="597">
        <v>-558.98099999999999</v>
      </c>
      <c r="AC94" s="593">
        <v>-196.06200000000001</v>
      </c>
      <c r="AD94" s="597">
        <v>-189.2</v>
      </c>
    </row>
    <row r="95" spans="1:30">
      <c r="A95" s="164"/>
      <c r="B95" s="164"/>
      <c r="C95" s="164"/>
      <c r="D95" s="164"/>
      <c r="E95" s="716"/>
      <c r="F95" s="716"/>
      <c r="G95" s="164"/>
      <c r="H95" s="164"/>
      <c r="I95" s="716"/>
      <c r="J95" s="716"/>
      <c r="K95" s="164"/>
      <c r="L95" s="164"/>
      <c r="M95" s="716"/>
      <c r="N95" s="716"/>
      <c r="O95" s="164"/>
      <c r="P95" s="164"/>
      <c r="Q95" s="716"/>
      <c r="R95" s="716"/>
      <c r="S95" s="164"/>
      <c r="T95" s="164"/>
      <c r="U95" s="716"/>
      <c r="V95" s="716"/>
      <c r="W95" s="164"/>
      <c r="X95" s="164"/>
      <c r="Y95" s="716"/>
      <c r="Z95" s="716"/>
      <c r="AA95" s="164"/>
      <c r="AB95" s="164"/>
      <c r="AC95" s="716"/>
      <c r="AD95" s="716"/>
    </row>
    <row r="96" spans="1:30">
      <c r="A96" s="160" t="s">
        <v>409</v>
      </c>
      <c r="B96" s="168"/>
      <c r="C96" s="602">
        <v>0</v>
      </c>
      <c r="D96" s="596">
        <v>0</v>
      </c>
      <c r="E96" s="602">
        <v>0</v>
      </c>
      <c r="F96" s="596">
        <v>0</v>
      </c>
      <c r="G96" s="602">
        <v>41.884999999999998</v>
      </c>
      <c r="H96" s="596">
        <v>-50.594000000000001</v>
      </c>
      <c r="I96" s="602">
        <v>16.892999999999997</v>
      </c>
      <c r="J96" s="596">
        <v>3.5579999999999998</v>
      </c>
      <c r="K96" s="602">
        <v>1274.825</v>
      </c>
      <c r="L96" s="596">
        <v>1323.7449999999999</v>
      </c>
      <c r="M96" s="602">
        <v>380.3180000000001</v>
      </c>
      <c r="N96" s="596">
        <v>402.5569999999999</v>
      </c>
      <c r="O96" s="602">
        <v>609.54399999999998</v>
      </c>
      <c r="P96" s="596">
        <v>461.33300000000003</v>
      </c>
      <c r="Q96" s="602">
        <v>182.62899999999996</v>
      </c>
      <c r="R96" s="596">
        <v>157.56700000000001</v>
      </c>
      <c r="S96" s="602">
        <v>0</v>
      </c>
      <c r="T96" s="596">
        <v>0</v>
      </c>
      <c r="U96" s="602">
        <v>0</v>
      </c>
      <c r="V96" s="596">
        <v>0</v>
      </c>
      <c r="W96" s="602">
        <v>0</v>
      </c>
      <c r="X96" s="596">
        <v>0</v>
      </c>
      <c r="Y96" s="602">
        <v>0</v>
      </c>
      <c r="Z96" s="596">
        <v>0</v>
      </c>
      <c r="AA96" s="602">
        <v>1926.2539999999999</v>
      </c>
      <c r="AB96" s="596">
        <v>1734.4839999999999</v>
      </c>
      <c r="AC96" s="602">
        <v>579.83999999999992</v>
      </c>
      <c r="AD96" s="596">
        <v>563.68200000000002</v>
      </c>
    </row>
    <row r="97" spans="1:30">
      <c r="A97" s="164"/>
      <c r="B97" s="164"/>
      <c r="C97" s="164"/>
      <c r="D97" s="164"/>
      <c r="E97" s="716"/>
      <c r="F97" s="716"/>
      <c r="G97" s="164"/>
      <c r="H97" s="164"/>
      <c r="I97" s="716"/>
      <c r="J97" s="716"/>
      <c r="K97" s="164"/>
      <c r="L97" s="164"/>
      <c r="M97" s="716"/>
      <c r="N97" s="716"/>
      <c r="O97" s="164"/>
      <c r="P97" s="164"/>
      <c r="Q97" s="716"/>
      <c r="R97" s="716"/>
      <c r="S97" s="164"/>
      <c r="T97" s="164"/>
      <c r="U97" s="716"/>
      <c r="V97" s="716"/>
      <c r="W97" s="164"/>
      <c r="X97" s="164"/>
      <c r="Y97" s="716"/>
      <c r="Z97" s="716"/>
      <c r="AA97" s="164"/>
      <c r="AB97" s="164"/>
      <c r="AC97" s="716"/>
      <c r="AD97" s="716"/>
    </row>
    <row r="98" spans="1:30">
      <c r="A98" s="166"/>
      <c r="B98" s="167" t="s">
        <v>410</v>
      </c>
      <c r="C98" s="593">
        <v>0</v>
      </c>
      <c r="D98" s="597">
        <v>0</v>
      </c>
      <c r="E98" s="593">
        <v>0</v>
      </c>
      <c r="F98" s="597">
        <v>0</v>
      </c>
      <c r="G98" s="593">
        <v>-116.61</v>
      </c>
      <c r="H98" s="597">
        <v>-79.081000000000003</v>
      </c>
      <c r="I98" s="593">
        <v>-44.619</v>
      </c>
      <c r="J98" s="597">
        <v>-25.904000000000003</v>
      </c>
      <c r="K98" s="593">
        <v>-360.38200000000001</v>
      </c>
      <c r="L98" s="597">
        <v>-329.81900000000002</v>
      </c>
      <c r="M98" s="593">
        <v>-117.40899999999999</v>
      </c>
      <c r="N98" s="597">
        <v>-112.68600000000001</v>
      </c>
      <c r="O98" s="593">
        <v>-113.017</v>
      </c>
      <c r="P98" s="597">
        <v>-90.311999999999998</v>
      </c>
      <c r="Q98" s="593">
        <v>-37.192999999999998</v>
      </c>
      <c r="R98" s="597">
        <v>-33.36</v>
      </c>
      <c r="S98" s="593">
        <v>0</v>
      </c>
      <c r="T98" s="597">
        <v>0</v>
      </c>
      <c r="U98" s="593">
        <v>0</v>
      </c>
      <c r="V98" s="597">
        <v>0</v>
      </c>
      <c r="W98" s="593">
        <v>0</v>
      </c>
      <c r="X98" s="597">
        <v>0</v>
      </c>
      <c r="Y98" s="593">
        <v>0</v>
      </c>
      <c r="Z98" s="597">
        <v>0</v>
      </c>
      <c r="AA98" s="593">
        <v>-590.00900000000001</v>
      </c>
      <c r="AB98" s="597">
        <v>-499.21199999999999</v>
      </c>
      <c r="AC98" s="593">
        <v>-199.221</v>
      </c>
      <c r="AD98" s="597">
        <v>-171.95</v>
      </c>
    </row>
    <row r="99" spans="1:30">
      <c r="A99" s="166"/>
      <c r="B99" s="167" t="s">
        <v>411</v>
      </c>
      <c r="C99" s="593">
        <v>0</v>
      </c>
      <c r="D99" s="597">
        <v>0</v>
      </c>
      <c r="E99" s="593">
        <v>0</v>
      </c>
      <c r="F99" s="597">
        <v>0</v>
      </c>
      <c r="G99" s="593">
        <v>0</v>
      </c>
      <c r="H99" s="597">
        <v>0</v>
      </c>
      <c r="I99" s="593">
        <v>0</v>
      </c>
      <c r="J99" s="597">
        <v>0</v>
      </c>
      <c r="K99" s="593">
        <v>0</v>
      </c>
      <c r="L99" s="597">
        <v>0</v>
      </c>
      <c r="M99" s="593">
        <v>0</v>
      </c>
      <c r="N99" s="597">
        <v>0</v>
      </c>
      <c r="O99" s="593">
        <v>0</v>
      </c>
      <c r="P99" s="597">
        <v>0</v>
      </c>
      <c r="Q99" s="593">
        <v>0</v>
      </c>
      <c r="R99" s="597">
        <v>0</v>
      </c>
      <c r="S99" s="593">
        <v>0</v>
      </c>
      <c r="T99" s="597">
        <v>0</v>
      </c>
      <c r="U99" s="593">
        <v>0</v>
      </c>
      <c r="V99" s="597">
        <v>0</v>
      </c>
      <c r="W99" s="593">
        <v>0</v>
      </c>
      <c r="X99" s="597">
        <v>0</v>
      </c>
      <c r="Y99" s="593">
        <v>0</v>
      </c>
      <c r="Z99" s="597">
        <v>0</v>
      </c>
      <c r="AA99" s="593">
        <v>0</v>
      </c>
      <c r="AB99" s="597">
        <v>0</v>
      </c>
      <c r="AC99" s="593">
        <v>0</v>
      </c>
      <c r="AD99" s="597">
        <v>0</v>
      </c>
    </row>
    <row r="100" spans="1:30" ht="25.5">
      <c r="A100" s="166"/>
      <c r="B100" s="184" t="s">
        <v>412</v>
      </c>
      <c r="C100" s="593">
        <v>0</v>
      </c>
      <c r="D100" s="597">
        <v>0</v>
      </c>
      <c r="E100" s="593">
        <v>0</v>
      </c>
      <c r="F100" s="597">
        <v>0</v>
      </c>
      <c r="G100" s="593">
        <v>-22.588999999999999</v>
      </c>
      <c r="H100" s="597">
        <v>-12.346</v>
      </c>
      <c r="I100" s="593">
        <v>-10.644999999999998</v>
      </c>
      <c r="J100" s="597">
        <v>-4.9560000000000004</v>
      </c>
      <c r="K100" s="593">
        <v>-154.70099999999999</v>
      </c>
      <c r="L100" s="597">
        <v>-175.09200000000001</v>
      </c>
      <c r="M100" s="593">
        <v>-38.964999999999989</v>
      </c>
      <c r="N100" s="597">
        <v>-175.09200000000001</v>
      </c>
      <c r="O100" s="593">
        <v>-9.9719999999999995</v>
      </c>
      <c r="P100" s="597">
        <v>-7.93</v>
      </c>
      <c r="Q100" s="593">
        <v>-3.6329999999999991</v>
      </c>
      <c r="R100" s="597">
        <v>-2.6349999999999998</v>
      </c>
      <c r="S100" s="593">
        <v>0</v>
      </c>
      <c r="T100" s="597">
        <v>0</v>
      </c>
      <c r="U100" s="593">
        <v>0</v>
      </c>
      <c r="V100" s="597">
        <v>0</v>
      </c>
      <c r="W100" s="593">
        <v>0</v>
      </c>
      <c r="X100" s="597">
        <v>0</v>
      </c>
      <c r="Y100" s="593">
        <v>0</v>
      </c>
      <c r="Z100" s="597">
        <v>0</v>
      </c>
      <c r="AA100" s="593">
        <v>-187.262</v>
      </c>
      <c r="AB100" s="597">
        <v>-195.36799999999999</v>
      </c>
      <c r="AC100" s="593">
        <v>-53.242999999999995</v>
      </c>
      <c r="AD100" s="597">
        <v>-71.455999999999989</v>
      </c>
    </row>
    <row r="101" spans="1:30">
      <c r="A101" s="164"/>
      <c r="B101" s="164"/>
      <c r="C101" s="164"/>
      <c r="D101" s="164"/>
      <c r="E101" s="716"/>
      <c r="F101" s="716"/>
      <c r="G101" s="164"/>
      <c r="H101" s="164"/>
      <c r="I101" s="716"/>
      <c r="J101" s="716"/>
      <c r="K101" s="164"/>
      <c r="L101" s="164"/>
      <c r="M101" s="716"/>
      <c r="N101" s="716"/>
      <c r="O101" s="164"/>
      <c r="P101" s="164"/>
      <c r="Q101" s="716"/>
      <c r="R101" s="716"/>
      <c r="S101" s="164"/>
      <c r="T101" s="164"/>
      <c r="U101" s="716"/>
      <c r="V101" s="716"/>
      <c r="W101" s="164"/>
      <c r="X101" s="164"/>
      <c r="Y101" s="716"/>
      <c r="Z101" s="716"/>
      <c r="AA101" s="164"/>
      <c r="AB101" s="164"/>
      <c r="AC101" s="716"/>
      <c r="AD101" s="716"/>
    </row>
    <row r="102" spans="1:30">
      <c r="A102" s="160" t="s">
        <v>413</v>
      </c>
      <c r="B102" s="168"/>
      <c r="C102" s="602">
        <v>0</v>
      </c>
      <c r="D102" s="596">
        <v>0</v>
      </c>
      <c r="E102" s="602">
        <v>0</v>
      </c>
      <c r="F102" s="596">
        <v>0</v>
      </c>
      <c r="G102" s="602">
        <v>-97.313999999999993</v>
      </c>
      <c r="H102" s="596">
        <v>-142.02099999999999</v>
      </c>
      <c r="I102" s="602">
        <v>-38.370999999999995</v>
      </c>
      <c r="J102" s="596">
        <v>-27.301999999999992</v>
      </c>
      <c r="K102" s="602">
        <v>759.74199999999996</v>
      </c>
      <c r="L102" s="596">
        <v>818.83399999999995</v>
      </c>
      <c r="M102" s="602">
        <v>223.94399999999996</v>
      </c>
      <c r="N102" s="596">
        <v>818.83399999999995</v>
      </c>
      <c r="O102" s="602">
        <v>486.55500000000001</v>
      </c>
      <c r="P102" s="596">
        <v>363.09100000000001</v>
      </c>
      <c r="Q102" s="602">
        <v>141.803</v>
      </c>
      <c r="R102" s="596">
        <v>121.572</v>
      </c>
      <c r="S102" s="602">
        <v>0</v>
      </c>
      <c r="T102" s="596">
        <v>0</v>
      </c>
      <c r="U102" s="602">
        <v>0</v>
      </c>
      <c r="V102" s="596">
        <v>0</v>
      </c>
      <c r="W102" s="602">
        <v>0</v>
      </c>
      <c r="X102" s="596">
        <v>0</v>
      </c>
      <c r="Y102" s="602">
        <v>0</v>
      </c>
      <c r="Z102" s="596">
        <v>0</v>
      </c>
      <c r="AA102" s="602">
        <v>1148.9829999999999</v>
      </c>
      <c r="AB102" s="596">
        <v>1039.904</v>
      </c>
      <c r="AC102" s="602">
        <v>327.37599999999998</v>
      </c>
      <c r="AD102" s="596">
        <v>320.27599999999995</v>
      </c>
    </row>
    <row r="103" spans="1:30">
      <c r="A103" s="164"/>
      <c r="B103" s="164"/>
      <c r="C103" s="164"/>
      <c r="D103" s="164"/>
      <c r="E103" s="716"/>
      <c r="F103" s="716"/>
      <c r="G103" s="164"/>
      <c r="H103" s="164"/>
      <c r="I103" s="716"/>
      <c r="J103" s="716"/>
      <c r="K103" s="164"/>
      <c r="L103" s="164"/>
      <c r="M103" s="716"/>
      <c r="N103" s="716"/>
      <c r="O103" s="164"/>
      <c r="P103" s="164"/>
      <c r="Q103" s="716"/>
      <c r="R103" s="716"/>
      <c r="S103" s="164"/>
      <c r="T103" s="164"/>
      <c r="U103" s="716"/>
      <c r="V103" s="716"/>
      <c r="W103" s="164"/>
      <c r="X103" s="164"/>
      <c r="Y103" s="716"/>
      <c r="Z103" s="716"/>
      <c r="AA103" s="164"/>
      <c r="AB103" s="164"/>
      <c r="AC103" s="716"/>
      <c r="AD103" s="716"/>
    </row>
    <row r="104" spans="1:30">
      <c r="A104" s="160" t="s">
        <v>414</v>
      </c>
      <c r="B104" s="168"/>
      <c r="C104" s="602">
        <v>0</v>
      </c>
      <c r="D104" s="596">
        <v>0</v>
      </c>
      <c r="E104" s="602">
        <v>0</v>
      </c>
      <c r="F104" s="596">
        <v>0</v>
      </c>
      <c r="G104" s="602">
        <v>157.155</v>
      </c>
      <c r="H104" s="596">
        <v>201.96799999999999</v>
      </c>
      <c r="I104" s="602">
        <v>35.266000000000005</v>
      </c>
      <c r="J104" s="596">
        <v>21.437999999999988</v>
      </c>
      <c r="K104" s="602">
        <v>-476.95400000000001</v>
      </c>
      <c r="L104" s="596">
        <v>-488.37099999999998</v>
      </c>
      <c r="M104" s="602">
        <v>-121.69100000000003</v>
      </c>
      <c r="N104" s="596">
        <v>-488.37099999999998</v>
      </c>
      <c r="O104" s="602">
        <v>-99.293999999999997</v>
      </c>
      <c r="P104" s="596">
        <v>-57.036999999999999</v>
      </c>
      <c r="Q104" s="602">
        <v>-30.453000000000003</v>
      </c>
      <c r="R104" s="596">
        <v>-23.635999999999996</v>
      </c>
      <c r="S104" s="602">
        <v>0</v>
      </c>
      <c r="T104" s="596">
        <v>0</v>
      </c>
      <c r="U104" s="602">
        <v>0</v>
      </c>
      <c r="V104" s="596">
        <v>0</v>
      </c>
      <c r="W104" s="602">
        <v>0</v>
      </c>
      <c r="X104" s="596">
        <v>0</v>
      </c>
      <c r="Y104" s="602">
        <v>0</v>
      </c>
      <c r="Z104" s="596">
        <v>0</v>
      </c>
      <c r="AA104" s="602">
        <v>-419.09300000000002</v>
      </c>
      <c r="AB104" s="596">
        <v>-343.44</v>
      </c>
      <c r="AC104" s="602">
        <v>-116.87800000000004</v>
      </c>
      <c r="AD104" s="596">
        <v>-174.727</v>
      </c>
    </row>
    <row r="105" spans="1:30">
      <c r="A105" s="160"/>
      <c r="B105" s="168" t="s">
        <v>415</v>
      </c>
      <c r="C105" s="593">
        <v>0</v>
      </c>
      <c r="D105" s="596">
        <v>0</v>
      </c>
      <c r="E105" s="593">
        <v>0</v>
      </c>
      <c r="F105" s="596">
        <v>0</v>
      </c>
      <c r="G105" s="593">
        <v>14.872</v>
      </c>
      <c r="H105" s="596">
        <v>15.686</v>
      </c>
      <c r="I105" s="593">
        <v>2.8780000000000001</v>
      </c>
      <c r="J105" s="596">
        <v>4.5150000000000006</v>
      </c>
      <c r="K105" s="593">
        <v>157.137</v>
      </c>
      <c r="L105" s="596">
        <v>153.458</v>
      </c>
      <c r="M105" s="593">
        <v>39.563000000000002</v>
      </c>
      <c r="N105" s="596">
        <v>153.458</v>
      </c>
      <c r="O105" s="593">
        <v>22.696000000000002</v>
      </c>
      <c r="P105" s="596">
        <v>32.088999999999999</v>
      </c>
      <c r="Q105" s="593">
        <v>5.490000000000002</v>
      </c>
      <c r="R105" s="596">
        <v>8.2999999999999972</v>
      </c>
      <c r="S105" s="593">
        <v>0</v>
      </c>
      <c r="T105" s="596">
        <v>0</v>
      </c>
      <c r="U105" s="593">
        <v>0</v>
      </c>
      <c r="V105" s="596">
        <v>0</v>
      </c>
      <c r="W105" s="593">
        <v>0</v>
      </c>
      <c r="X105" s="596">
        <v>0</v>
      </c>
      <c r="Y105" s="593">
        <v>0</v>
      </c>
      <c r="Z105" s="596">
        <v>0</v>
      </c>
      <c r="AA105" s="593">
        <v>194.70500000000001</v>
      </c>
      <c r="AB105" s="596">
        <v>201.233</v>
      </c>
      <c r="AC105" s="593">
        <v>47.931000000000012</v>
      </c>
      <c r="AD105" s="596">
        <v>39.314999999999998</v>
      </c>
    </row>
    <row r="106" spans="1:30">
      <c r="A106" s="166"/>
      <c r="B106" s="169" t="s">
        <v>346</v>
      </c>
      <c r="C106" s="593">
        <v>0</v>
      </c>
      <c r="D106" s="597">
        <v>0</v>
      </c>
      <c r="E106" s="593">
        <v>0</v>
      </c>
      <c r="F106" s="597">
        <v>0</v>
      </c>
      <c r="G106" s="593">
        <v>7.9770000000000003</v>
      </c>
      <c r="H106" s="597">
        <v>8.4359999999999999</v>
      </c>
      <c r="I106" s="593">
        <v>0.90700000000000003</v>
      </c>
      <c r="J106" s="597">
        <v>2.1349999999999998</v>
      </c>
      <c r="K106" s="593">
        <v>10.082000000000001</v>
      </c>
      <c r="L106" s="597">
        <v>51.518000000000001</v>
      </c>
      <c r="M106" s="593">
        <v>3.6420000000000003</v>
      </c>
      <c r="N106" s="597">
        <v>51.518000000000001</v>
      </c>
      <c r="O106" s="593">
        <v>0</v>
      </c>
      <c r="P106" s="597">
        <v>0</v>
      </c>
      <c r="Q106" s="593">
        <v>0</v>
      </c>
      <c r="R106" s="597">
        <v>0</v>
      </c>
      <c r="S106" s="593">
        <v>0</v>
      </c>
      <c r="T106" s="597">
        <v>0</v>
      </c>
      <c r="U106" s="593">
        <v>0</v>
      </c>
      <c r="V106" s="597">
        <v>0</v>
      </c>
      <c r="W106" s="593">
        <v>0</v>
      </c>
      <c r="X106" s="597">
        <v>0</v>
      </c>
      <c r="Y106" s="593">
        <v>0</v>
      </c>
      <c r="Z106" s="597">
        <v>0</v>
      </c>
      <c r="AA106" s="593">
        <v>18.059000000000001</v>
      </c>
      <c r="AB106" s="597">
        <v>59.954000000000001</v>
      </c>
      <c r="AC106" s="593">
        <v>4.5490000000000013</v>
      </c>
      <c r="AD106" s="597">
        <v>17.552999999999997</v>
      </c>
    </row>
    <row r="107" spans="1:30">
      <c r="A107" s="166"/>
      <c r="B107" s="169" t="s">
        <v>416</v>
      </c>
      <c r="C107" s="593">
        <v>0</v>
      </c>
      <c r="D107" s="597">
        <v>0</v>
      </c>
      <c r="E107" s="593">
        <v>0</v>
      </c>
      <c r="F107" s="597">
        <v>0</v>
      </c>
      <c r="G107" s="593">
        <v>6.8949999999999996</v>
      </c>
      <c r="H107" s="597">
        <v>7.25</v>
      </c>
      <c r="I107" s="593">
        <v>1.9709999999999992</v>
      </c>
      <c r="J107" s="597">
        <v>2.38</v>
      </c>
      <c r="K107" s="593">
        <v>147.05500000000001</v>
      </c>
      <c r="L107" s="597">
        <v>101.94</v>
      </c>
      <c r="M107" s="593">
        <v>35.921000000000006</v>
      </c>
      <c r="N107" s="597">
        <v>101.94</v>
      </c>
      <c r="O107" s="593">
        <v>22.696000000000002</v>
      </c>
      <c r="P107" s="597">
        <v>32.088999999999999</v>
      </c>
      <c r="Q107" s="593">
        <v>5.490000000000002</v>
      </c>
      <c r="R107" s="597">
        <v>8.2999999999999972</v>
      </c>
      <c r="S107" s="593">
        <v>0</v>
      </c>
      <c r="T107" s="597">
        <v>0</v>
      </c>
      <c r="U107" s="593">
        <v>0</v>
      </c>
      <c r="V107" s="597">
        <v>0</v>
      </c>
      <c r="W107" s="593">
        <v>0</v>
      </c>
      <c r="X107" s="597">
        <v>0</v>
      </c>
      <c r="Y107" s="593">
        <v>0</v>
      </c>
      <c r="Z107" s="597">
        <v>0</v>
      </c>
      <c r="AA107" s="593">
        <v>176.64599999999999</v>
      </c>
      <c r="AB107" s="597">
        <v>141.279</v>
      </c>
      <c r="AC107" s="593">
        <v>43.381999999999977</v>
      </c>
      <c r="AD107" s="597">
        <v>21.762</v>
      </c>
    </row>
    <row r="108" spans="1:30">
      <c r="A108" s="160"/>
      <c r="B108" s="168" t="s">
        <v>417</v>
      </c>
      <c r="C108" s="602">
        <v>0</v>
      </c>
      <c r="D108" s="596">
        <v>0</v>
      </c>
      <c r="E108" s="602">
        <v>0</v>
      </c>
      <c r="F108" s="596">
        <v>0</v>
      </c>
      <c r="G108" s="602">
        <v>-300.37900000000002</v>
      </c>
      <c r="H108" s="596">
        <v>-257.577</v>
      </c>
      <c r="I108" s="602">
        <v>-57.408000000000015</v>
      </c>
      <c r="J108" s="596">
        <v>-146.02499999999998</v>
      </c>
      <c r="K108" s="602">
        <v>-616.59</v>
      </c>
      <c r="L108" s="596">
        <v>-603.48500000000001</v>
      </c>
      <c r="M108" s="602">
        <v>-154.46700000000004</v>
      </c>
      <c r="N108" s="596">
        <v>-603.48500000000001</v>
      </c>
      <c r="O108" s="602">
        <v>-123.64</v>
      </c>
      <c r="P108" s="596">
        <v>-95.623000000000005</v>
      </c>
      <c r="Q108" s="602">
        <v>-36.816000000000003</v>
      </c>
      <c r="R108" s="596">
        <v>-33.857000000000006</v>
      </c>
      <c r="S108" s="602">
        <v>0</v>
      </c>
      <c r="T108" s="596">
        <v>0</v>
      </c>
      <c r="U108" s="602">
        <v>0</v>
      </c>
      <c r="V108" s="596">
        <v>0</v>
      </c>
      <c r="W108" s="602">
        <v>0</v>
      </c>
      <c r="X108" s="596">
        <v>0</v>
      </c>
      <c r="Y108" s="602">
        <v>0</v>
      </c>
      <c r="Z108" s="596">
        <v>0</v>
      </c>
      <c r="AA108" s="602">
        <v>-1040.6089999999999</v>
      </c>
      <c r="AB108" s="596">
        <v>-956.68499999999995</v>
      </c>
      <c r="AC108" s="602">
        <v>-248.69099999999992</v>
      </c>
      <c r="AD108" s="596">
        <v>-365.03599999999994</v>
      </c>
    </row>
    <row r="109" spans="1:30">
      <c r="A109" s="166"/>
      <c r="B109" s="169" t="s">
        <v>418</v>
      </c>
      <c r="C109" s="593">
        <v>0</v>
      </c>
      <c r="D109" s="597">
        <v>0</v>
      </c>
      <c r="E109" s="593">
        <v>0</v>
      </c>
      <c r="F109" s="597">
        <v>0</v>
      </c>
      <c r="G109" s="593">
        <v>-0.52400000000000002</v>
      </c>
      <c r="H109" s="597">
        <v>-9.0999999999999998E-2</v>
      </c>
      <c r="I109" s="593">
        <v>-0.52300000000000002</v>
      </c>
      <c r="J109" s="597">
        <v>-1.1999999999999997E-2</v>
      </c>
      <c r="K109" s="593">
        <v>-23.788</v>
      </c>
      <c r="L109" s="597">
        <v>-24.658999999999999</v>
      </c>
      <c r="M109" s="593">
        <v>-7.2119999999999997</v>
      </c>
      <c r="N109" s="597">
        <v>-24.658999999999999</v>
      </c>
      <c r="O109" s="593">
        <v>0</v>
      </c>
      <c r="P109" s="597">
        <v>0</v>
      </c>
      <c r="Q109" s="593">
        <v>0</v>
      </c>
      <c r="R109" s="597">
        <v>0</v>
      </c>
      <c r="S109" s="593">
        <v>0</v>
      </c>
      <c r="T109" s="597">
        <v>0</v>
      </c>
      <c r="U109" s="593">
        <v>0</v>
      </c>
      <c r="V109" s="597">
        <v>0</v>
      </c>
      <c r="W109" s="593">
        <v>0</v>
      </c>
      <c r="X109" s="597">
        <v>0</v>
      </c>
      <c r="Y109" s="593">
        <v>0</v>
      </c>
      <c r="Z109" s="597">
        <v>0</v>
      </c>
      <c r="AA109" s="593">
        <v>-24.312000000000001</v>
      </c>
      <c r="AB109" s="597">
        <v>-24.75</v>
      </c>
      <c r="AC109" s="593">
        <v>-7.7349999999999994</v>
      </c>
      <c r="AD109" s="597">
        <v>-8.0390000000000015</v>
      </c>
    </row>
    <row r="110" spans="1:30">
      <c r="A110" s="166"/>
      <c r="B110" s="169" t="s">
        <v>419</v>
      </c>
      <c r="C110" s="593">
        <v>0</v>
      </c>
      <c r="D110" s="597">
        <v>0</v>
      </c>
      <c r="E110" s="593">
        <v>0</v>
      </c>
      <c r="F110" s="597">
        <v>0</v>
      </c>
      <c r="G110" s="593">
        <v>0</v>
      </c>
      <c r="H110" s="597">
        <v>0</v>
      </c>
      <c r="I110" s="593">
        <v>0</v>
      </c>
      <c r="J110" s="597">
        <v>0</v>
      </c>
      <c r="K110" s="593">
        <v>-106.40300000000001</v>
      </c>
      <c r="L110" s="597">
        <v>-142.904</v>
      </c>
      <c r="M110" s="593">
        <v>-23.225999999999999</v>
      </c>
      <c r="N110" s="597">
        <v>-142.904</v>
      </c>
      <c r="O110" s="593">
        <v>0</v>
      </c>
      <c r="P110" s="597">
        <v>0</v>
      </c>
      <c r="Q110" s="593">
        <v>0</v>
      </c>
      <c r="R110" s="597">
        <v>0</v>
      </c>
      <c r="S110" s="593">
        <v>0</v>
      </c>
      <c r="T110" s="597">
        <v>0</v>
      </c>
      <c r="U110" s="593">
        <v>0</v>
      </c>
      <c r="V110" s="597">
        <v>0</v>
      </c>
      <c r="W110" s="593">
        <v>0</v>
      </c>
      <c r="X110" s="597">
        <v>0</v>
      </c>
      <c r="Y110" s="593">
        <v>0</v>
      </c>
      <c r="Z110" s="597">
        <v>0</v>
      </c>
      <c r="AA110" s="593">
        <v>-106.40300000000001</v>
      </c>
      <c r="AB110" s="597">
        <v>-142.904</v>
      </c>
      <c r="AC110" s="593">
        <v>-23.225999999999999</v>
      </c>
      <c r="AD110" s="597">
        <v>-45.254999999999995</v>
      </c>
    </row>
    <row r="111" spans="1:30">
      <c r="A111" s="166"/>
      <c r="B111" s="169" t="s">
        <v>58</v>
      </c>
      <c r="C111" s="593">
        <v>0</v>
      </c>
      <c r="D111" s="597">
        <v>0</v>
      </c>
      <c r="E111" s="593">
        <v>0</v>
      </c>
      <c r="F111" s="597">
        <v>0</v>
      </c>
      <c r="G111" s="593">
        <v>-299.85500000000002</v>
      </c>
      <c r="H111" s="597">
        <v>-257.48599999999999</v>
      </c>
      <c r="I111" s="593">
        <v>-56.885000000000019</v>
      </c>
      <c r="J111" s="597">
        <v>-146.01299999999998</v>
      </c>
      <c r="K111" s="593">
        <v>-486.399</v>
      </c>
      <c r="L111" s="597">
        <v>-435.92200000000003</v>
      </c>
      <c r="M111" s="593">
        <v>-124.029</v>
      </c>
      <c r="N111" s="597">
        <v>-435.92200000000003</v>
      </c>
      <c r="O111" s="593">
        <v>-123.64</v>
      </c>
      <c r="P111" s="597">
        <v>-95.623000000000005</v>
      </c>
      <c r="Q111" s="593">
        <v>-36.816000000000003</v>
      </c>
      <c r="R111" s="597">
        <v>-33.857000000000006</v>
      </c>
      <c r="S111" s="593">
        <v>0</v>
      </c>
      <c r="T111" s="597">
        <v>0</v>
      </c>
      <c r="U111" s="593">
        <v>0</v>
      </c>
      <c r="V111" s="597">
        <v>0</v>
      </c>
      <c r="W111" s="593">
        <v>0</v>
      </c>
      <c r="X111" s="597">
        <v>0</v>
      </c>
      <c r="Y111" s="593">
        <v>0</v>
      </c>
      <c r="Z111" s="597">
        <v>0</v>
      </c>
      <c r="AA111" s="593">
        <v>-909.89400000000001</v>
      </c>
      <c r="AB111" s="597">
        <v>-789.03099999999995</v>
      </c>
      <c r="AC111" s="593">
        <v>-217.73000000000002</v>
      </c>
      <c r="AD111" s="597">
        <v>-311.74199999999996</v>
      </c>
    </row>
    <row r="112" spans="1:30">
      <c r="A112" s="166"/>
      <c r="B112" s="167" t="s">
        <v>420</v>
      </c>
      <c r="C112" s="593">
        <v>0</v>
      </c>
      <c r="D112" s="597">
        <v>0</v>
      </c>
      <c r="E112" s="593">
        <v>0</v>
      </c>
      <c r="F112" s="597">
        <v>0</v>
      </c>
      <c r="G112" s="593">
        <v>449.99799999999999</v>
      </c>
      <c r="H112" s="597">
        <v>462.67500000000001</v>
      </c>
      <c r="I112" s="593">
        <v>96.485000000000014</v>
      </c>
      <c r="J112" s="597">
        <v>172.81</v>
      </c>
      <c r="K112" s="593">
        <v>0</v>
      </c>
      <c r="L112" s="597">
        <v>0</v>
      </c>
      <c r="M112" s="593">
        <v>0</v>
      </c>
      <c r="N112" s="597">
        <v>0</v>
      </c>
      <c r="O112" s="593">
        <v>0</v>
      </c>
      <c r="P112" s="597">
        <v>0</v>
      </c>
      <c r="Q112" s="593">
        <v>0</v>
      </c>
      <c r="R112" s="597">
        <v>0</v>
      </c>
      <c r="S112" s="593">
        <v>0</v>
      </c>
      <c r="T112" s="597">
        <v>0</v>
      </c>
      <c r="U112" s="593">
        <v>0</v>
      </c>
      <c r="V112" s="597">
        <v>0</v>
      </c>
      <c r="W112" s="593">
        <v>0</v>
      </c>
      <c r="X112" s="597">
        <v>0</v>
      </c>
      <c r="Y112" s="593">
        <v>0</v>
      </c>
      <c r="Z112" s="597">
        <v>0</v>
      </c>
      <c r="AA112" s="593">
        <v>449.99799999999999</v>
      </c>
      <c r="AB112" s="597">
        <v>462.67500000000001</v>
      </c>
      <c r="AC112" s="593">
        <v>96.485000000000014</v>
      </c>
      <c r="AD112" s="597">
        <v>172.81</v>
      </c>
    </row>
    <row r="113" spans="1:30">
      <c r="A113" s="166"/>
      <c r="B113" s="168" t="s">
        <v>421</v>
      </c>
      <c r="C113" s="602">
        <v>0</v>
      </c>
      <c r="D113" s="596">
        <v>0</v>
      </c>
      <c r="E113" s="602">
        <v>0</v>
      </c>
      <c r="F113" s="596">
        <v>0</v>
      </c>
      <c r="G113" s="602">
        <v>-7.3360000000000003</v>
      </c>
      <c r="H113" s="596">
        <v>-18.815999999999999</v>
      </c>
      <c r="I113" s="602">
        <v>-6.6890000000000001</v>
      </c>
      <c r="J113" s="596">
        <v>-9.8619999999999983</v>
      </c>
      <c r="K113" s="602">
        <v>-17.501000000000001</v>
      </c>
      <c r="L113" s="596">
        <v>-38.344000000000001</v>
      </c>
      <c r="M113" s="602">
        <v>-6.7870000000000008</v>
      </c>
      <c r="N113" s="596">
        <v>-38.344000000000001</v>
      </c>
      <c r="O113" s="602">
        <v>1.65</v>
      </c>
      <c r="P113" s="596">
        <v>6.4969999999999999</v>
      </c>
      <c r="Q113" s="602">
        <v>0.87299999999999989</v>
      </c>
      <c r="R113" s="596">
        <v>1.9210000000000003</v>
      </c>
      <c r="S113" s="602">
        <v>0</v>
      </c>
      <c r="T113" s="596">
        <v>0</v>
      </c>
      <c r="U113" s="602">
        <v>0</v>
      </c>
      <c r="V113" s="596">
        <v>0</v>
      </c>
      <c r="W113" s="602">
        <v>0</v>
      </c>
      <c r="X113" s="596">
        <v>0</v>
      </c>
      <c r="Y113" s="602">
        <v>0</v>
      </c>
      <c r="Z113" s="596">
        <v>0</v>
      </c>
      <c r="AA113" s="602">
        <v>-23.187000000000001</v>
      </c>
      <c r="AB113" s="596">
        <v>-50.662999999999997</v>
      </c>
      <c r="AC113" s="602">
        <v>-12.603000000000002</v>
      </c>
      <c r="AD113" s="596">
        <v>-21.815999999999995</v>
      </c>
    </row>
    <row r="114" spans="1:30">
      <c r="A114" s="164"/>
      <c r="B114" s="164"/>
      <c r="C114" s="164"/>
      <c r="D114" s="164"/>
      <c r="E114" s="716"/>
      <c r="F114" s="716"/>
      <c r="G114" s="164"/>
      <c r="H114" s="164"/>
      <c r="I114" s="716"/>
      <c r="J114" s="716"/>
      <c r="K114" s="164"/>
      <c r="L114" s="164"/>
      <c r="M114" s="716"/>
      <c r="N114" s="716"/>
      <c r="O114" s="164"/>
      <c r="P114" s="164"/>
      <c r="Q114" s="716"/>
      <c r="R114" s="716"/>
      <c r="S114" s="164"/>
      <c r="T114" s="164"/>
      <c r="U114" s="716"/>
      <c r="V114" s="716"/>
      <c r="W114" s="164"/>
      <c r="X114" s="164"/>
      <c r="Y114" s="716"/>
      <c r="Z114" s="716"/>
      <c r="AA114" s="164"/>
      <c r="AB114" s="164"/>
      <c r="AC114" s="716"/>
      <c r="AD114" s="716"/>
    </row>
    <row r="115" spans="1:30" ht="25.5">
      <c r="A115" s="180"/>
      <c r="B115" s="167" t="s">
        <v>422</v>
      </c>
      <c r="C115" s="593">
        <v>0</v>
      </c>
      <c r="D115" s="597">
        <v>0</v>
      </c>
      <c r="E115" s="593">
        <v>0</v>
      </c>
      <c r="F115" s="597">
        <v>0</v>
      </c>
      <c r="G115" s="593">
        <v>-5.3999999999999999E-2</v>
      </c>
      <c r="H115" s="597">
        <v>1.6E-2</v>
      </c>
      <c r="I115" s="593">
        <v>-1.1999999999999997E-2</v>
      </c>
      <c r="J115" s="597">
        <v>3.2000000000000001E-2</v>
      </c>
      <c r="K115" s="593">
        <v>0</v>
      </c>
      <c r="L115" s="597">
        <v>0</v>
      </c>
      <c r="M115" s="593">
        <v>0</v>
      </c>
      <c r="N115" s="597">
        <v>0</v>
      </c>
      <c r="O115" s="593">
        <v>8.1000000000000003E-2</v>
      </c>
      <c r="P115" s="597">
        <v>-0.84499999999999997</v>
      </c>
      <c r="Q115" s="593">
        <v>0.111</v>
      </c>
      <c r="R115" s="597">
        <v>-2.298</v>
      </c>
      <c r="S115" s="593">
        <v>0</v>
      </c>
      <c r="T115" s="597">
        <v>0</v>
      </c>
      <c r="U115" s="593">
        <v>0</v>
      </c>
      <c r="V115" s="597">
        <v>0</v>
      </c>
      <c r="W115" s="593">
        <v>0</v>
      </c>
      <c r="X115" s="597">
        <v>0</v>
      </c>
      <c r="Y115" s="593">
        <v>0</v>
      </c>
      <c r="Z115" s="597">
        <v>0</v>
      </c>
      <c r="AA115" s="593">
        <v>2.7E-2</v>
      </c>
      <c r="AB115" s="597">
        <v>-0.82899999999999996</v>
      </c>
      <c r="AC115" s="593">
        <v>9.8999999999999991E-2</v>
      </c>
      <c r="AD115" s="597">
        <v>-2.266</v>
      </c>
    </row>
    <row r="116" spans="1:30">
      <c r="A116" s="181"/>
      <c r="B116" s="167" t="s">
        <v>423</v>
      </c>
      <c r="C116" s="602">
        <v>0</v>
      </c>
      <c r="D116" s="596">
        <v>0</v>
      </c>
      <c r="E116" s="602">
        <v>0</v>
      </c>
      <c r="F116" s="596">
        <v>0</v>
      </c>
      <c r="G116" s="602">
        <v>0</v>
      </c>
      <c r="H116" s="596">
        <v>0.14399999999999999</v>
      </c>
      <c r="I116" s="602">
        <v>0</v>
      </c>
      <c r="J116" s="596">
        <v>0.14399999999999999</v>
      </c>
      <c r="K116" s="602">
        <v>0</v>
      </c>
      <c r="L116" s="596">
        <v>0</v>
      </c>
      <c r="M116" s="602">
        <v>0</v>
      </c>
      <c r="N116" s="596">
        <v>0</v>
      </c>
      <c r="O116" s="602">
        <v>5.1999999999999998E-2</v>
      </c>
      <c r="P116" s="596">
        <v>0.104</v>
      </c>
      <c r="Q116" s="602">
        <v>-1.0000000000000009E-3</v>
      </c>
      <c r="R116" s="596">
        <v>3.9999999999999897E-3</v>
      </c>
      <c r="S116" s="602">
        <v>0</v>
      </c>
      <c r="T116" s="596">
        <v>0</v>
      </c>
      <c r="U116" s="602">
        <v>0</v>
      </c>
      <c r="V116" s="596">
        <v>0</v>
      </c>
      <c r="W116" s="602">
        <v>0</v>
      </c>
      <c r="X116" s="596">
        <v>0</v>
      </c>
      <c r="Y116" s="602">
        <v>0</v>
      </c>
      <c r="Z116" s="596">
        <v>0</v>
      </c>
      <c r="AA116" s="602">
        <v>5.1999999999999998E-2</v>
      </c>
      <c r="AB116" s="596">
        <v>0.248</v>
      </c>
      <c r="AC116" s="602">
        <v>-1.0000000000000009E-3</v>
      </c>
      <c r="AD116" s="596">
        <v>0.14799999999999999</v>
      </c>
    </row>
    <row r="117" spans="1:30">
      <c r="A117" s="160"/>
      <c r="B117" s="169" t="s">
        <v>424</v>
      </c>
      <c r="C117" s="593">
        <v>0</v>
      </c>
      <c r="D117" s="597">
        <v>0</v>
      </c>
      <c r="E117" s="593">
        <v>0</v>
      </c>
      <c r="F117" s="597">
        <v>0</v>
      </c>
      <c r="G117" s="593">
        <v>0</v>
      </c>
      <c r="H117" s="597">
        <v>0</v>
      </c>
      <c r="I117" s="593">
        <v>0</v>
      </c>
      <c r="J117" s="597">
        <v>0</v>
      </c>
      <c r="K117" s="593">
        <v>0</v>
      </c>
      <c r="L117" s="597">
        <v>0</v>
      </c>
      <c r="M117" s="593">
        <v>0</v>
      </c>
      <c r="N117" s="597">
        <v>0</v>
      </c>
      <c r="O117" s="593">
        <v>0</v>
      </c>
      <c r="P117" s="597">
        <v>0</v>
      </c>
      <c r="Q117" s="593">
        <v>0</v>
      </c>
      <c r="R117" s="597">
        <v>0</v>
      </c>
      <c r="S117" s="593">
        <v>0</v>
      </c>
      <c r="T117" s="597">
        <v>0</v>
      </c>
      <c r="U117" s="593">
        <v>0</v>
      </c>
      <c r="V117" s="597">
        <v>0</v>
      </c>
      <c r="W117" s="593">
        <v>0</v>
      </c>
      <c r="X117" s="597">
        <v>0</v>
      </c>
      <c r="Y117" s="593">
        <v>0</v>
      </c>
      <c r="Z117" s="597">
        <v>0</v>
      </c>
      <c r="AA117" s="593">
        <v>0</v>
      </c>
      <c r="AB117" s="597">
        <v>0</v>
      </c>
      <c r="AC117" s="593">
        <v>0</v>
      </c>
      <c r="AD117" s="597">
        <v>0</v>
      </c>
    </row>
    <row r="118" spans="1:30">
      <c r="A118" s="160"/>
      <c r="B118" s="169" t="s">
        <v>425</v>
      </c>
      <c r="C118" s="593">
        <v>0</v>
      </c>
      <c r="D118" s="597">
        <v>0</v>
      </c>
      <c r="E118" s="593">
        <v>0</v>
      </c>
      <c r="F118" s="597">
        <v>0</v>
      </c>
      <c r="G118" s="593">
        <v>0</v>
      </c>
      <c r="H118" s="597">
        <v>0.14399999999999999</v>
      </c>
      <c r="I118" s="593">
        <v>0</v>
      </c>
      <c r="J118" s="597">
        <v>0.14399999999999999</v>
      </c>
      <c r="K118" s="593">
        <v>0</v>
      </c>
      <c r="L118" s="597">
        <v>0</v>
      </c>
      <c r="M118" s="593">
        <v>0</v>
      </c>
      <c r="N118" s="597">
        <v>0</v>
      </c>
      <c r="O118" s="593">
        <v>5.1999999999999998E-2</v>
      </c>
      <c r="P118" s="597">
        <v>0.104</v>
      </c>
      <c r="Q118" s="593">
        <v>-1.0000000000000009E-3</v>
      </c>
      <c r="R118" s="597">
        <v>3.9999999999999897E-3</v>
      </c>
      <c r="S118" s="593">
        <v>0</v>
      </c>
      <c r="T118" s="597">
        <v>0</v>
      </c>
      <c r="U118" s="593">
        <v>0</v>
      </c>
      <c r="V118" s="597">
        <v>0</v>
      </c>
      <c r="W118" s="593">
        <v>0</v>
      </c>
      <c r="X118" s="597">
        <v>0</v>
      </c>
      <c r="Y118" s="593">
        <v>0</v>
      </c>
      <c r="Z118" s="597">
        <v>0</v>
      </c>
      <c r="AA118" s="593">
        <v>5.1999999999999998E-2</v>
      </c>
      <c r="AB118" s="597">
        <v>0.248</v>
      </c>
      <c r="AC118" s="593">
        <v>-1.0000000000000009E-3</v>
      </c>
      <c r="AD118" s="597">
        <v>0.14799999999999999</v>
      </c>
    </row>
    <row r="119" spans="1:30">
      <c r="A119" s="164"/>
      <c r="B119" s="164"/>
      <c r="C119" s="164"/>
      <c r="D119" s="164"/>
      <c r="E119" s="716"/>
      <c r="F119" s="716"/>
      <c r="G119" s="164"/>
      <c r="H119" s="164"/>
      <c r="I119" s="716"/>
      <c r="J119" s="716"/>
      <c r="K119" s="164"/>
      <c r="L119" s="164"/>
      <c r="M119" s="716"/>
      <c r="N119" s="716"/>
      <c r="O119" s="164"/>
      <c r="P119" s="164"/>
      <c r="Q119" s="716"/>
      <c r="R119" s="716"/>
      <c r="S119" s="164"/>
      <c r="T119" s="164"/>
      <c r="U119" s="716"/>
      <c r="V119" s="716"/>
      <c r="W119" s="164"/>
      <c r="X119" s="164"/>
      <c r="Y119" s="716"/>
      <c r="Z119" s="716"/>
      <c r="AA119" s="164"/>
      <c r="AB119" s="164"/>
      <c r="AC119" s="716"/>
      <c r="AD119" s="716"/>
    </row>
    <row r="120" spans="1:30">
      <c r="A120" s="160" t="s">
        <v>442</v>
      </c>
      <c r="B120" s="168"/>
      <c r="C120" s="602">
        <v>0</v>
      </c>
      <c r="D120" s="596">
        <v>0</v>
      </c>
      <c r="E120" s="602">
        <v>0</v>
      </c>
      <c r="F120" s="596">
        <v>0</v>
      </c>
      <c r="G120" s="602">
        <v>59.786999999999999</v>
      </c>
      <c r="H120" s="596">
        <v>60.106999999999999</v>
      </c>
      <c r="I120" s="602">
        <v>-3.1170000000000044</v>
      </c>
      <c r="J120" s="596">
        <v>-5.6880000000000024</v>
      </c>
      <c r="K120" s="602">
        <v>282.78800000000001</v>
      </c>
      <c r="L120" s="596">
        <v>330.46300000000002</v>
      </c>
      <c r="M120" s="602">
        <v>102.25300000000001</v>
      </c>
      <c r="N120" s="596">
        <v>330.46300000000002</v>
      </c>
      <c r="O120" s="602">
        <v>387.39400000000001</v>
      </c>
      <c r="P120" s="596">
        <v>305.31299999999999</v>
      </c>
      <c r="Q120" s="602">
        <v>111.45999999999998</v>
      </c>
      <c r="R120" s="596">
        <v>95.641999999999996</v>
      </c>
      <c r="S120" s="602">
        <v>0</v>
      </c>
      <c r="T120" s="596">
        <v>0</v>
      </c>
      <c r="U120" s="602">
        <v>0</v>
      </c>
      <c r="V120" s="596">
        <v>0</v>
      </c>
      <c r="W120" s="602">
        <v>0</v>
      </c>
      <c r="X120" s="596">
        <v>0</v>
      </c>
      <c r="Y120" s="602">
        <v>0</v>
      </c>
      <c r="Z120" s="596">
        <v>0</v>
      </c>
      <c r="AA120" s="602">
        <v>729.96900000000005</v>
      </c>
      <c r="AB120" s="596">
        <v>695.88300000000004</v>
      </c>
      <c r="AC120" s="602">
        <v>210.596</v>
      </c>
      <c r="AD120" s="596">
        <v>143.43100000000004</v>
      </c>
    </row>
    <row r="121" spans="1:30">
      <c r="A121" s="164"/>
      <c r="B121" s="164"/>
      <c r="C121" s="164"/>
      <c r="D121" s="164"/>
      <c r="E121" s="716"/>
      <c r="F121" s="716"/>
      <c r="G121" s="164"/>
      <c r="H121" s="164"/>
      <c r="I121" s="716"/>
      <c r="J121" s="716"/>
      <c r="K121" s="164"/>
      <c r="L121" s="164"/>
      <c r="M121" s="716"/>
      <c r="N121" s="716"/>
      <c r="O121" s="164"/>
      <c r="P121" s="164"/>
      <c r="Q121" s="716"/>
      <c r="R121" s="716"/>
      <c r="S121" s="164"/>
      <c r="T121" s="164"/>
      <c r="U121" s="716"/>
      <c r="V121" s="716"/>
      <c r="W121" s="164"/>
      <c r="X121" s="164"/>
      <c r="Y121" s="716"/>
      <c r="Z121" s="716"/>
      <c r="AA121" s="164"/>
      <c r="AB121" s="164"/>
      <c r="AC121" s="716"/>
      <c r="AD121" s="716"/>
    </row>
    <row r="122" spans="1:30">
      <c r="A122" s="166"/>
      <c r="B122" s="167" t="s">
        <v>427</v>
      </c>
      <c r="C122" s="593">
        <v>0</v>
      </c>
      <c r="D122" s="597">
        <v>0</v>
      </c>
      <c r="E122" s="593">
        <v>0</v>
      </c>
      <c r="F122" s="597">
        <v>0</v>
      </c>
      <c r="G122" s="593">
        <v>-28.87</v>
      </c>
      <c r="H122" s="597">
        <v>51.701000000000001</v>
      </c>
      <c r="I122" s="593">
        <v>3.218</v>
      </c>
      <c r="J122" s="597">
        <v>5.2689999999999984</v>
      </c>
      <c r="K122" s="593">
        <v>-99.665000000000006</v>
      </c>
      <c r="L122" s="597">
        <v>-89.683000000000007</v>
      </c>
      <c r="M122" s="593">
        <v>-33.790000000000006</v>
      </c>
      <c r="N122" s="597">
        <v>-89.683000000000007</v>
      </c>
      <c r="O122" s="593">
        <v>-141.47800000000001</v>
      </c>
      <c r="P122" s="597">
        <v>-115.176</v>
      </c>
      <c r="Q122" s="593">
        <v>-41.954000000000008</v>
      </c>
      <c r="R122" s="597">
        <v>-37.043999999999997</v>
      </c>
      <c r="S122" s="593">
        <v>0</v>
      </c>
      <c r="T122" s="597">
        <v>0</v>
      </c>
      <c r="U122" s="593">
        <v>0</v>
      </c>
      <c r="V122" s="597">
        <v>0</v>
      </c>
      <c r="W122" s="593">
        <v>0</v>
      </c>
      <c r="X122" s="597">
        <v>0</v>
      </c>
      <c r="Y122" s="593">
        <v>0</v>
      </c>
      <c r="Z122" s="597">
        <v>0</v>
      </c>
      <c r="AA122" s="593">
        <v>-270.01299999999998</v>
      </c>
      <c r="AB122" s="597">
        <v>-153.15799999999999</v>
      </c>
      <c r="AC122" s="593">
        <v>-72.525999999999982</v>
      </c>
      <c r="AD122" s="597">
        <v>-41.130999999999986</v>
      </c>
    </row>
    <row r="123" spans="1:30">
      <c r="A123" s="164"/>
      <c r="B123" s="164"/>
      <c r="C123" s="164"/>
      <c r="D123" s="164"/>
      <c r="E123" s="716"/>
      <c r="F123" s="716"/>
      <c r="G123" s="164"/>
      <c r="H123" s="164"/>
      <c r="I123" s="716"/>
      <c r="J123" s="716"/>
      <c r="K123" s="164"/>
      <c r="L123" s="164"/>
      <c r="M123" s="716"/>
      <c r="N123" s="716"/>
      <c r="O123" s="164"/>
      <c r="P123" s="164"/>
      <c r="Q123" s="716"/>
      <c r="R123" s="716"/>
      <c r="S123" s="164"/>
      <c r="T123" s="164"/>
      <c r="U123" s="716"/>
      <c r="V123" s="716"/>
      <c r="W123" s="164"/>
      <c r="X123" s="164"/>
      <c r="Y123" s="716"/>
      <c r="Z123" s="716"/>
      <c r="AA123" s="164"/>
      <c r="AB123" s="164"/>
      <c r="AC123" s="716"/>
      <c r="AD123" s="716"/>
    </row>
    <row r="124" spans="1:30">
      <c r="A124" s="160" t="s">
        <v>428</v>
      </c>
      <c r="B124" s="168"/>
      <c r="C124" s="602">
        <v>0</v>
      </c>
      <c r="D124" s="596">
        <v>0</v>
      </c>
      <c r="E124" s="602">
        <v>0</v>
      </c>
      <c r="F124" s="596">
        <v>0</v>
      </c>
      <c r="G124" s="602">
        <v>30.917000000000002</v>
      </c>
      <c r="H124" s="596">
        <v>111.80800000000001</v>
      </c>
      <c r="I124" s="602">
        <v>0.10100000000000264</v>
      </c>
      <c r="J124" s="596">
        <v>-0.41899999999999693</v>
      </c>
      <c r="K124" s="602">
        <v>183.12299999999999</v>
      </c>
      <c r="L124" s="596">
        <v>240.78</v>
      </c>
      <c r="M124" s="602">
        <v>68.462999999999994</v>
      </c>
      <c r="N124" s="596">
        <v>240.78</v>
      </c>
      <c r="O124" s="602">
        <v>245.916</v>
      </c>
      <c r="P124" s="596">
        <v>190.137</v>
      </c>
      <c r="Q124" s="602">
        <v>69.506</v>
      </c>
      <c r="R124" s="596">
        <v>58.598000000000013</v>
      </c>
      <c r="S124" s="602">
        <v>0</v>
      </c>
      <c r="T124" s="596">
        <v>0</v>
      </c>
      <c r="U124" s="602">
        <v>0</v>
      </c>
      <c r="V124" s="596">
        <v>0</v>
      </c>
      <c r="W124" s="602">
        <v>0</v>
      </c>
      <c r="X124" s="596">
        <v>0</v>
      </c>
      <c r="Y124" s="602">
        <v>0</v>
      </c>
      <c r="Z124" s="596">
        <v>0</v>
      </c>
      <c r="AA124" s="602">
        <v>459.95600000000002</v>
      </c>
      <c r="AB124" s="596">
        <v>542.72500000000002</v>
      </c>
      <c r="AC124" s="602">
        <v>138.07</v>
      </c>
      <c r="AD124" s="596">
        <v>102.30000000000001</v>
      </c>
    </row>
    <row r="125" spans="1:30">
      <c r="A125" s="166"/>
      <c r="B125" s="167" t="s">
        <v>429</v>
      </c>
      <c r="C125" s="593">
        <v>0</v>
      </c>
      <c r="D125" s="597">
        <v>0</v>
      </c>
      <c r="E125" s="593">
        <v>0</v>
      </c>
      <c r="F125" s="597">
        <v>0</v>
      </c>
      <c r="G125" s="593">
        <v>0</v>
      </c>
      <c r="H125" s="597">
        <v>0</v>
      </c>
      <c r="I125" s="593">
        <v>0</v>
      </c>
      <c r="J125" s="597">
        <v>0</v>
      </c>
      <c r="K125" s="593">
        <v>0</v>
      </c>
      <c r="L125" s="597">
        <v>0</v>
      </c>
      <c r="M125" s="593">
        <v>0</v>
      </c>
      <c r="N125" s="597">
        <v>0</v>
      </c>
      <c r="O125" s="593">
        <v>0</v>
      </c>
      <c r="P125" s="597">
        <v>0</v>
      </c>
      <c r="Q125" s="593">
        <v>0</v>
      </c>
      <c r="R125" s="597">
        <v>0</v>
      </c>
      <c r="S125" s="593">
        <v>43.284999999999997</v>
      </c>
      <c r="T125" s="597">
        <v>117.14700000000001</v>
      </c>
      <c r="U125" s="593">
        <v>79.258999999999986</v>
      </c>
      <c r="V125" s="597">
        <v>34.683000000000007</v>
      </c>
      <c r="W125" s="593">
        <v>0</v>
      </c>
      <c r="X125" s="597">
        <v>0</v>
      </c>
      <c r="Y125" s="593">
        <v>0</v>
      </c>
      <c r="Z125" s="597">
        <v>0</v>
      </c>
      <c r="AA125" s="593">
        <v>43.284999999999997</v>
      </c>
      <c r="AB125" s="597">
        <v>117.14700000000001</v>
      </c>
      <c r="AC125" s="593">
        <v>79.258999999999986</v>
      </c>
      <c r="AD125" s="597">
        <v>34.683000000000007</v>
      </c>
    </row>
    <row r="126" spans="1:30">
      <c r="A126" s="160" t="s">
        <v>430</v>
      </c>
      <c r="B126" s="167"/>
      <c r="C126" s="602">
        <v>0</v>
      </c>
      <c r="D126" s="596">
        <v>0</v>
      </c>
      <c r="E126" s="602">
        <v>0</v>
      </c>
      <c r="F126" s="596">
        <v>0</v>
      </c>
      <c r="G126" s="602">
        <v>30.917000000000002</v>
      </c>
      <c r="H126" s="596">
        <v>111.80800000000001</v>
      </c>
      <c r="I126" s="602">
        <v>0.10100000000000264</v>
      </c>
      <c r="J126" s="596">
        <v>-0.41899999999999693</v>
      </c>
      <c r="K126" s="602">
        <v>183.12299999999999</v>
      </c>
      <c r="L126" s="596">
        <v>240.78</v>
      </c>
      <c r="M126" s="602">
        <v>68.462999999999994</v>
      </c>
      <c r="N126" s="596">
        <v>240.78</v>
      </c>
      <c r="O126" s="602">
        <v>245.916</v>
      </c>
      <c r="P126" s="596">
        <v>190.137</v>
      </c>
      <c r="Q126" s="602">
        <v>69.506</v>
      </c>
      <c r="R126" s="596">
        <v>58.598000000000013</v>
      </c>
      <c r="S126" s="602">
        <v>43.284999999999997</v>
      </c>
      <c r="T126" s="596">
        <v>117.14700000000001</v>
      </c>
      <c r="U126" s="602">
        <v>79.258999999999986</v>
      </c>
      <c r="V126" s="596">
        <v>34.683000000000007</v>
      </c>
      <c r="W126" s="602">
        <v>0</v>
      </c>
      <c r="X126" s="596">
        <v>0</v>
      </c>
      <c r="Y126" s="602">
        <v>0</v>
      </c>
      <c r="Z126" s="596">
        <v>0</v>
      </c>
      <c r="AA126" s="602">
        <v>503.24099999999999</v>
      </c>
      <c r="AB126" s="596">
        <v>659.87199999999996</v>
      </c>
      <c r="AC126" s="602">
        <v>217.32900000000001</v>
      </c>
      <c r="AD126" s="596">
        <v>136.98299999999995</v>
      </c>
    </row>
    <row r="127" spans="1:30">
      <c r="A127" s="164"/>
      <c r="B127" s="164"/>
      <c r="C127" s="165"/>
      <c r="D127" s="164"/>
      <c r="E127" s="164"/>
      <c r="F127" s="164"/>
      <c r="G127" s="164"/>
      <c r="H127" s="164"/>
      <c r="I127" s="164"/>
      <c r="J127" s="164"/>
      <c r="K127" s="164"/>
      <c r="L127" s="164"/>
      <c r="M127" s="164"/>
      <c r="N127" s="164"/>
      <c r="O127" s="112"/>
      <c r="P127" s="112"/>
      <c r="Q127" s="112"/>
      <c r="R127" s="112"/>
      <c r="S127" s="112"/>
      <c r="T127" s="112"/>
      <c r="U127" s="112"/>
      <c r="V127" s="112"/>
      <c r="W127" s="112"/>
      <c r="X127" s="112"/>
      <c r="Y127" s="112"/>
      <c r="Z127" s="112"/>
      <c r="AA127" s="112"/>
      <c r="AB127" s="112"/>
      <c r="AC127" s="112"/>
      <c r="AD127" s="112"/>
    </row>
    <row r="128" spans="1:30">
      <c r="A128" s="164"/>
      <c r="B128" s="164"/>
      <c r="C128" s="165"/>
      <c r="D128" s="164"/>
      <c r="E128" s="164"/>
      <c r="F128" s="164"/>
      <c r="G128" s="164"/>
      <c r="H128" s="164"/>
      <c r="I128" s="164"/>
      <c r="J128" s="164"/>
      <c r="K128" s="164"/>
      <c r="L128" s="164"/>
      <c r="M128" s="164"/>
      <c r="N128" s="164"/>
      <c r="O128" s="164"/>
      <c r="P128" s="164"/>
      <c r="Q128" s="112"/>
      <c r="R128" s="112"/>
      <c r="S128" s="112"/>
      <c r="T128" s="112"/>
      <c r="U128" s="112"/>
      <c r="V128" s="112"/>
      <c r="W128" s="112"/>
      <c r="X128" s="112"/>
      <c r="Y128" s="112"/>
      <c r="Z128" s="112"/>
      <c r="AA128" s="112"/>
      <c r="AB128" s="112"/>
      <c r="AC128" s="112"/>
      <c r="AD128" s="112"/>
    </row>
    <row r="129" spans="1:31">
      <c r="A129" s="164"/>
      <c r="B129" s="164"/>
      <c r="C129" s="112"/>
      <c r="D129" s="164"/>
      <c r="E129" s="164"/>
      <c r="F129" s="164"/>
      <c r="G129" s="164"/>
      <c r="H129" s="164"/>
      <c r="I129" s="164"/>
      <c r="J129" s="164"/>
      <c r="K129" s="164"/>
      <c r="L129" s="164"/>
      <c r="M129" s="164"/>
      <c r="N129" s="164"/>
      <c r="O129" s="164"/>
      <c r="P129" s="164"/>
      <c r="T129" s="112"/>
      <c r="U129" s="112"/>
      <c r="V129" s="112"/>
      <c r="W129" s="112"/>
      <c r="X129" s="112"/>
      <c r="Y129" s="112"/>
      <c r="Z129" s="112"/>
      <c r="AA129" s="112"/>
      <c r="AB129" s="112"/>
      <c r="AC129" s="112"/>
      <c r="AD129" s="112"/>
    </row>
    <row r="130" spans="1:31">
      <c r="A130" s="924" t="s">
        <v>0</v>
      </c>
      <c r="B130" s="925"/>
      <c r="C130" s="922" t="s">
        <v>227</v>
      </c>
      <c r="D130" s="923"/>
      <c r="E130" s="922" t="s">
        <v>5</v>
      </c>
      <c r="F130" s="923"/>
      <c r="G130" s="922" t="s">
        <v>6</v>
      </c>
      <c r="H130" s="923"/>
      <c r="I130" s="922" t="s">
        <v>7</v>
      </c>
      <c r="J130" s="923"/>
      <c r="K130" s="922" t="s">
        <v>14</v>
      </c>
      <c r="L130" s="923"/>
      <c r="M130" s="922" t="s">
        <v>343</v>
      </c>
      <c r="N130" s="923"/>
      <c r="O130" s="922" t="s">
        <v>48</v>
      </c>
      <c r="P130" s="923"/>
      <c r="T130" s="112"/>
      <c r="U130" s="112"/>
      <c r="V130" s="112"/>
      <c r="W130" s="112"/>
      <c r="X130" s="112"/>
      <c r="Y130" s="112"/>
      <c r="Z130" s="112"/>
      <c r="AA130" s="112"/>
      <c r="AB130" s="112"/>
      <c r="AC130" s="112"/>
      <c r="AD130" s="112"/>
    </row>
    <row r="131" spans="1:31">
      <c r="A131" s="959" t="s">
        <v>432</v>
      </c>
      <c r="B131" s="963"/>
      <c r="C131" s="589" t="s">
        <v>511</v>
      </c>
      <c r="D131" s="270" t="s">
        <v>517</v>
      </c>
      <c r="E131" s="589" t="s">
        <v>511</v>
      </c>
      <c r="F131" s="270" t="s">
        <v>517</v>
      </c>
      <c r="G131" s="589" t="s">
        <v>511</v>
      </c>
      <c r="H131" s="270" t="s">
        <v>517</v>
      </c>
      <c r="I131" s="589" t="s">
        <v>511</v>
      </c>
      <c r="J131" s="270" t="s">
        <v>517</v>
      </c>
      <c r="K131" s="589" t="s">
        <v>511</v>
      </c>
      <c r="L131" s="270" t="s">
        <v>517</v>
      </c>
      <c r="M131" s="589" t="s">
        <v>511</v>
      </c>
      <c r="N131" s="270" t="s">
        <v>517</v>
      </c>
      <c r="O131" s="589" t="s">
        <v>511</v>
      </c>
      <c r="P131" s="270" t="s">
        <v>517</v>
      </c>
      <c r="T131" s="112"/>
      <c r="U131" s="112"/>
      <c r="V131" s="112"/>
      <c r="W131" s="112"/>
      <c r="X131" s="112"/>
      <c r="Y131" s="112"/>
      <c r="Z131" s="112"/>
      <c r="AA131" s="112"/>
      <c r="AB131" s="112"/>
      <c r="AC131" s="112"/>
      <c r="AD131" s="112"/>
    </row>
    <row r="132" spans="1:31">
      <c r="A132" s="964"/>
      <c r="B132" s="965"/>
      <c r="C132" s="590" t="s">
        <v>226</v>
      </c>
      <c r="D132" s="271" t="s">
        <v>226</v>
      </c>
      <c r="E132" s="590" t="s">
        <v>226</v>
      </c>
      <c r="F132" s="271" t="s">
        <v>226</v>
      </c>
      <c r="G132" s="590" t="s">
        <v>226</v>
      </c>
      <c r="H132" s="271" t="s">
        <v>226</v>
      </c>
      <c r="I132" s="590" t="s">
        <v>226</v>
      </c>
      <c r="J132" s="271" t="s">
        <v>226</v>
      </c>
      <c r="K132" s="590" t="s">
        <v>226</v>
      </c>
      <c r="L132" s="271" t="s">
        <v>226</v>
      </c>
      <c r="M132" s="590" t="s">
        <v>226</v>
      </c>
      <c r="N132" s="271" t="s">
        <v>226</v>
      </c>
      <c r="O132" s="590" t="s">
        <v>226</v>
      </c>
      <c r="P132" s="271" t="s">
        <v>226</v>
      </c>
      <c r="T132" s="112"/>
      <c r="U132" s="112"/>
      <c r="V132" s="112"/>
      <c r="W132" s="112"/>
      <c r="X132" s="112"/>
      <c r="Y132" s="112"/>
      <c r="Z132" s="112"/>
      <c r="AA132" s="112"/>
      <c r="AB132" s="112"/>
      <c r="AC132" s="112"/>
      <c r="AD132" s="112"/>
    </row>
    <row r="133" spans="1:31">
      <c r="A133" s="164"/>
      <c r="B133" s="164"/>
      <c r="C133" s="171"/>
      <c r="D133" s="171"/>
      <c r="E133" s="171"/>
      <c r="F133" s="171"/>
      <c r="G133" s="171"/>
      <c r="H133" s="171"/>
      <c r="I133" s="171"/>
      <c r="J133" s="171"/>
      <c r="K133" s="171"/>
      <c r="L133" s="171"/>
      <c r="M133" s="171"/>
      <c r="N133" s="171"/>
      <c r="O133" s="171"/>
      <c r="P133" s="171"/>
      <c r="T133" s="112"/>
      <c r="U133" s="112"/>
      <c r="V133" s="112"/>
      <c r="W133" s="112"/>
      <c r="X133" s="112"/>
      <c r="Y133" s="112"/>
      <c r="Z133" s="112"/>
      <c r="AA133" s="112"/>
      <c r="AB133" s="112"/>
      <c r="AC133" s="112"/>
      <c r="AD133" s="112"/>
      <c r="AE133" s="112"/>
    </row>
    <row r="134" spans="1:31">
      <c r="A134" s="160"/>
      <c r="B134" s="169" t="s">
        <v>433</v>
      </c>
      <c r="C134" s="593">
        <v>0</v>
      </c>
      <c r="D134" s="597">
        <v>0</v>
      </c>
      <c r="E134" s="593">
        <v>53.162999999999997</v>
      </c>
      <c r="F134" s="597">
        <v>562.11099999999999</v>
      </c>
      <c r="G134" s="593">
        <v>744.16499999999996</v>
      </c>
      <c r="H134" s="597">
        <v>480.04199999999997</v>
      </c>
      <c r="I134" s="593">
        <v>128.84200000000001</v>
      </c>
      <c r="J134" s="597">
        <v>0</v>
      </c>
      <c r="K134" s="593">
        <v>1468.0170000000001</v>
      </c>
      <c r="L134" s="597">
        <v>562.11099999999999</v>
      </c>
      <c r="M134" s="593">
        <v>0</v>
      </c>
      <c r="N134" s="597">
        <v>0</v>
      </c>
      <c r="O134" s="593">
        <v>0</v>
      </c>
      <c r="P134" s="597">
        <v>0</v>
      </c>
      <c r="T134" s="112"/>
      <c r="U134" s="112"/>
      <c r="V134" s="112"/>
      <c r="W134" s="112"/>
      <c r="X134" s="112"/>
      <c r="Y134" s="112"/>
      <c r="Z134" s="112"/>
      <c r="AA134" s="112"/>
      <c r="AB134" s="112"/>
      <c r="AC134" s="112"/>
      <c r="AD134" s="112"/>
      <c r="AE134" s="112"/>
    </row>
    <row r="135" spans="1:31">
      <c r="A135" s="160"/>
      <c r="B135" s="169" t="s">
        <v>434</v>
      </c>
      <c r="C135" s="593">
        <v>0</v>
      </c>
      <c r="D135" s="597">
        <v>0</v>
      </c>
      <c r="E135" s="593">
        <v>-72.899000000000001</v>
      </c>
      <c r="F135" s="597">
        <v>-675.70399999999995</v>
      </c>
      <c r="G135" s="593">
        <v>-228.40100000000001</v>
      </c>
      <c r="H135" s="597">
        <v>-213.78</v>
      </c>
      <c r="I135" s="593">
        <v>-130.86000000000001</v>
      </c>
      <c r="J135" s="597">
        <v>0</v>
      </c>
      <c r="K135" s="593">
        <v>-1106.126</v>
      </c>
      <c r="L135" s="597">
        <v>-675.70399999999995</v>
      </c>
      <c r="M135" s="593">
        <v>0</v>
      </c>
      <c r="N135" s="597">
        <v>0</v>
      </c>
      <c r="O135" s="593">
        <v>0</v>
      </c>
      <c r="P135" s="597">
        <v>0</v>
      </c>
      <c r="Q135" s="112"/>
      <c r="R135" s="112"/>
      <c r="S135" s="112"/>
      <c r="T135" s="112"/>
      <c r="U135" s="112"/>
      <c r="V135" s="112"/>
      <c r="W135" s="112"/>
      <c r="X135" s="112"/>
      <c r="Y135" s="112"/>
      <c r="Z135" s="112"/>
      <c r="AA135" s="112"/>
      <c r="AB135" s="112"/>
      <c r="AC135" s="112"/>
      <c r="AD135" s="112"/>
      <c r="AE135" s="112"/>
    </row>
    <row r="136" spans="1:31">
      <c r="A136" s="160"/>
      <c r="B136" s="169" t="s">
        <v>435</v>
      </c>
      <c r="C136" s="593">
        <v>0</v>
      </c>
      <c r="D136" s="597">
        <v>0</v>
      </c>
      <c r="E136" s="593">
        <v>38.194000000000003</v>
      </c>
      <c r="F136" s="597">
        <v>63.460999999999999</v>
      </c>
      <c r="G136" s="593">
        <v>-429.05500000000001</v>
      </c>
      <c r="H136" s="597">
        <v>-296.34300000000002</v>
      </c>
      <c r="I136" s="593">
        <v>11.930999999999999</v>
      </c>
      <c r="J136" s="597">
        <v>0</v>
      </c>
      <c r="K136" s="593">
        <v>-322.964</v>
      </c>
      <c r="L136" s="597">
        <v>63.460999999999999</v>
      </c>
      <c r="M136" s="593">
        <v>0</v>
      </c>
      <c r="N136" s="597">
        <v>0</v>
      </c>
      <c r="O136" s="593">
        <v>0</v>
      </c>
      <c r="P136" s="597">
        <v>0</v>
      </c>
      <c r="Q136" s="112"/>
      <c r="R136" s="112"/>
      <c r="S136" s="112"/>
      <c r="T136" s="112"/>
      <c r="U136" s="112"/>
      <c r="V136" s="112"/>
      <c r="W136" s="112"/>
      <c r="X136" s="112"/>
      <c r="Y136" s="112"/>
      <c r="Z136" s="112"/>
      <c r="AA136" s="112"/>
      <c r="AB136" s="112"/>
      <c r="AC136" s="112"/>
      <c r="AD136" s="112"/>
      <c r="AE136" s="112"/>
    </row>
    <row r="137" spans="1:31">
      <c r="A137" s="164"/>
      <c r="B137" s="164"/>
      <c r="C137" s="171"/>
      <c r="D137" s="171"/>
      <c r="E137" s="171"/>
      <c r="F137" s="171"/>
      <c r="G137" s="171"/>
      <c r="H137" s="171"/>
      <c r="I137" s="171"/>
      <c r="J137" s="171"/>
      <c r="K137" s="171"/>
      <c r="L137" s="171"/>
      <c r="M137" s="171"/>
      <c r="N137" s="171"/>
      <c r="O137" s="171"/>
      <c r="P137" s="171"/>
      <c r="Q137" s="112"/>
      <c r="R137" s="112"/>
      <c r="S137" s="112"/>
      <c r="T137" s="112"/>
      <c r="U137" s="112"/>
      <c r="V137" s="112"/>
      <c r="W137" s="112"/>
      <c r="X137" s="112"/>
      <c r="Y137" s="112"/>
      <c r="Z137" s="112"/>
      <c r="AA137" s="112"/>
      <c r="AB137" s="112"/>
      <c r="AC137" s="112"/>
      <c r="AD137" s="112"/>
      <c r="AE137" s="112"/>
    </row>
  </sheetData>
  <mergeCells count="55">
    <mergeCell ref="AA74:AB74"/>
    <mergeCell ref="AC74:AD74"/>
    <mergeCell ref="AA73:AD73"/>
    <mergeCell ref="W73:Z73"/>
    <mergeCell ref="S74:T74"/>
    <mergeCell ref="U74:V74"/>
    <mergeCell ref="O73:R73"/>
    <mergeCell ref="W74:X74"/>
    <mergeCell ref="Y74:Z74"/>
    <mergeCell ref="A131:B132"/>
    <mergeCell ref="A73:B73"/>
    <mergeCell ref="A75:B76"/>
    <mergeCell ref="A130:B130"/>
    <mergeCell ref="C130:D130"/>
    <mergeCell ref="C73:F73"/>
    <mergeCell ref="C74:D74"/>
    <mergeCell ref="E74:F74"/>
    <mergeCell ref="C72:AD72"/>
    <mergeCell ref="E130:F130"/>
    <mergeCell ref="G130:H130"/>
    <mergeCell ref="O130:P130"/>
    <mergeCell ref="I130:J130"/>
    <mergeCell ref="M130:N130"/>
    <mergeCell ref="K130:L130"/>
    <mergeCell ref="G74:H74"/>
    <mergeCell ref="I74:J74"/>
    <mergeCell ref="K73:N73"/>
    <mergeCell ref="K74:L74"/>
    <mergeCell ref="M74:N74"/>
    <mergeCell ref="G73:J73"/>
    <mergeCell ref="O74:P74"/>
    <mergeCell ref="Q74:R74"/>
    <mergeCell ref="S73:V73"/>
    <mergeCell ref="A2:B2"/>
    <mergeCell ref="C2:P2"/>
    <mergeCell ref="A3:B3"/>
    <mergeCell ref="C3:D3"/>
    <mergeCell ref="E3:F3"/>
    <mergeCell ref="G3:H3"/>
    <mergeCell ref="I3:J3"/>
    <mergeCell ref="M3:N3"/>
    <mergeCell ref="K3:L3"/>
    <mergeCell ref="O3:P3"/>
    <mergeCell ref="A4:B5"/>
    <mergeCell ref="A34:B35"/>
    <mergeCell ref="O33:P33"/>
    <mergeCell ref="C32:P32"/>
    <mergeCell ref="E33:F33"/>
    <mergeCell ref="A32:B32"/>
    <mergeCell ref="A33:B33"/>
    <mergeCell ref="C33:D33"/>
    <mergeCell ref="G33:H33"/>
    <mergeCell ref="I33:J33"/>
    <mergeCell ref="K33:L33"/>
    <mergeCell ref="M33:N3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51"/>
  </sheetPr>
  <dimension ref="C5:I35"/>
  <sheetViews>
    <sheetView workbookViewId="0"/>
  </sheetViews>
  <sheetFormatPr baseColWidth="10" defaultColWidth="11.42578125" defaultRowHeight="12.75"/>
  <cols>
    <col min="3" max="3" width="30" customWidth="1"/>
    <col min="4" max="5" width="15.85546875" customWidth="1"/>
    <col min="6" max="6" width="15.42578125" customWidth="1"/>
    <col min="7" max="7" width="15" hidden="1" customWidth="1"/>
  </cols>
  <sheetData>
    <row r="5" spans="3:9" ht="15.75">
      <c r="C5" s="969" t="s">
        <v>443</v>
      </c>
      <c r="D5" s="969"/>
      <c r="E5" s="969"/>
      <c r="F5" s="969"/>
      <c r="G5" s="969"/>
    </row>
    <row r="6" spans="3:9">
      <c r="C6" s="970" t="s">
        <v>444</v>
      </c>
      <c r="D6" s="970"/>
      <c r="E6" s="970"/>
      <c r="F6" s="970"/>
      <c r="G6" s="970"/>
    </row>
    <row r="7" spans="3:9" ht="8.25" hidden="1" customHeight="1">
      <c r="C7" s="968"/>
      <c r="D7" s="968"/>
      <c r="E7" s="968"/>
      <c r="F7" s="968"/>
    </row>
    <row r="9" spans="3:9" ht="45" customHeight="1">
      <c r="C9" s="59" t="s">
        <v>445</v>
      </c>
      <c r="D9" s="59" t="s">
        <v>113</v>
      </c>
      <c r="E9" s="59" t="s">
        <v>446</v>
      </c>
      <c r="F9" s="59" t="s">
        <v>447</v>
      </c>
      <c r="G9" s="59" t="s">
        <v>448</v>
      </c>
    </row>
    <row r="10" spans="3:9" ht="13.5" customHeight="1">
      <c r="C10" s="60"/>
      <c r="D10" s="70" t="s">
        <v>449</v>
      </c>
      <c r="E10" s="70" t="s">
        <v>449</v>
      </c>
      <c r="F10" s="70" t="s">
        <v>2</v>
      </c>
      <c r="G10" s="70" t="s">
        <v>2</v>
      </c>
      <c r="H10" s="62"/>
      <c r="I10" s="62"/>
    </row>
    <row r="11" spans="3:9">
      <c r="C11" s="63" t="s">
        <v>450</v>
      </c>
      <c r="D11" s="61"/>
      <c r="E11" s="61"/>
      <c r="F11" s="61"/>
      <c r="G11" s="61"/>
      <c r="H11" s="62"/>
      <c r="I11" s="62"/>
    </row>
    <row r="12" spans="3:9">
      <c r="C12" s="60" t="s">
        <v>227</v>
      </c>
      <c r="D12" s="61">
        <v>115625</v>
      </c>
      <c r="E12" s="61">
        <v>2350118</v>
      </c>
      <c r="F12" s="71">
        <f t="shared" ref="F12:F17" si="0">+D12/E12*4</f>
        <v>0.19679862883480745</v>
      </c>
      <c r="G12" s="71">
        <v>0.26205136598302631</v>
      </c>
      <c r="H12" s="62"/>
      <c r="I12" s="62"/>
    </row>
    <row r="13" spans="3:9">
      <c r="C13" s="60" t="s">
        <v>7</v>
      </c>
      <c r="D13" s="61">
        <v>36395</v>
      </c>
      <c r="E13" s="61">
        <v>1207616</v>
      </c>
      <c r="F13" s="71">
        <f t="shared" si="0"/>
        <v>0.12055156606073454</v>
      </c>
      <c r="G13" s="71">
        <v>0.16653419547020115</v>
      </c>
      <c r="H13" s="62"/>
      <c r="I13" s="62"/>
    </row>
    <row r="14" spans="3:9">
      <c r="C14" s="60" t="s">
        <v>5</v>
      </c>
      <c r="D14" s="61">
        <v>14999</v>
      </c>
      <c r="E14" s="61">
        <v>142944</v>
      </c>
      <c r="F14" s="71">
        <f t="shared" si="0"/>
        <v>0.41971681217819568</v>
      </c>
      <c r="G14" s="71">
        <v>0.16979656226377887</v>
      </c>
      <c r="H14" s="62"/>
      <c r="I14" s="62"/>
    </row>
    <row r="15" spans="3:9">
      <c r="C15" s="60" t="s">
        <v>451</v>
      </c>
      <c r="D15" s="61">
        <v>32174</v>
      </c>
      <c r="E15" s="61">
        <v>680395</v>
      </c>
      <c r="F15" s="71">
        <f t="shared" si="0"/>
        <v>0.18914895024213876</v>
      </c>
      <c r="G15" s="71">
        <v>0.16223657853818924</v>
      </c>
      <c r="H15" s="62"/>
      <c r="I15" s="62"/>
    </row>
    <row r="16" spans="3:9">
      <c r="C16" s="60" t="s">
        <v>452</v>
      </c>
      <c r="D16" s="61">
        <v>32517</v>
      </c>
      <c r="E16" s="61">
        <v>497773</v>
      </c>
      <c r="F16" s="71">
        <f t="shared" si="0"/>
        <v>0.2612998294403272</v>
      </c>
      <c r="G16" s="71">
        <v>0.15617793924285378</v>
      </c>
      <c r="H16" s="62"/>
      <c r="I16" s="62"/>
    </row>
    <row r="17" spans="3:9">
      <c r="C17" s="64" t="s">
        <v>453</v>
      </c>
      <c r="D17" s="65">
        <f>SUM(D12:D16)</f>
        <v>231710</v>
      </c>
      <c r="E17" s="65">
        <f>SUM(E12:E16)</f>
        <v>4878846</v>
      </c>
      <c r="F17" s="72">
        <f t="shared" si="0"/>
        <v>0.18997115301446285</v>
      </c>
      <c r="G17" s="72">
        <v>0.20207124723379644</v>
      </c>
      <c r="H17" s="62"/>
      <c r="I17" s="62"/>
    </row>
    <row r="18" spans="3:9" ht="6.75" customHeight="1">
      <c r="C18" s="66"/>
      <c r="D18" s="67"/>
      <c r="E18" s="67"/>
      <c r="F18" s="73"/>
      <c r="G18" s="73"/>
      <c r="H18" s="62"/>
      <c r="I18" s="62"/>
    </row>
    <row r="19" spans="3:9">
      <c r="C19" s="63" t="s">
        <v>454</v>
      </c>
      <c r="D19" s="61"/>
      <c r="E19" s="61"/>
      <c r="F19" s="70"/>
      <c r="G19" s="70"/>
      <c r="H19" s="62"/>
      <c r="I19" s="62"/>
    </row>
    <row r="20" spans="3:9">
      <c r="C20" s="60" t="s">
        <v>227</v>
      </c>
      <c r="D20" s="61">
        <v>37244</v>
      </c>
      <c r="E20" s="61">
        <v>562855</v>
      </c>
      <c r="F20" s="71">
        <f t="shared" ref="F20:F25" si="1">+D20/E20*4</f>
        <v>0.26467918025068621</v>
      </c>
      <c r="G20" s="71">
        <v>0.30879655748641593</v>
      </c>
      <c r="H20" s="62"/>
      <c r="I20" s="62"/>
    </row>
    <row r="21" spans="3:9">
      <c r="C21" s="60" t="s">
        <v>7</v>
      </c>
      <c r="D21" s="61">
        <v>37204</v>
      </c>
      <c r="E21" s="61">
        <v>783717</v>
      </c>
      <c r="F21" s="71">
        <f t="shared" si="1"/>
        <v>0.18988486915557529</v>
      </c>
      <c r="G21" s="71">
        <v>0.27295778398474824</v>
      </c>
      <c r="H21" s="62"/>
      <c r="I21" s="62"/>
    </row>
    <row r="22" spans="3:9">
      <c r="C22" s="60" t="s">
        <v>5</v>
      </c>
      <c r="D22" s="61">
        <v>2518</v>
      </c>
      <c r="E22" s="61">
        <v>310232</v>
      </c>
      <c r="F22" s="71">
        <f t="shared" si="1"/>
        <v>3.2466025426132701E-2</v>
      </c>
      <c r="G22" s="71">
        <v>0.11185438401775805</v>
      </c>
      <c r="H22" s="62"/>
      <c r="I22" s="62"/>
    </row>
    <row r="23" spans="3:9">
      <c r="C23" s="60" t="s">
        <v>451</v>
      </c>
      <c r="D23" s="61">
        <v>22042</v>
      </c>
      <c r="E23" s="61">
        <v>352571</v>
      </c>
      <c r="F23" s="71">
        <f t="shared" si="1"/>
        <v>0.25007161678073353</v>
      </c>
      <c r="G23" s="71">
        <v>0.2213841453434448</v>
      </c>
      <c r="H23" s="62"/>
      <c r="I23" s="62"/>
    </row>
    <row r="24" spans="3:9">
      <c r="C24" s="60" t="s">
        <v>455</v>
      </c>
      <c r="D24" s="61">
        <v>106978</v>
      </c>
      <c r="E24" s="61">
        <v>1467208</v>
      </c>
      <c r="F24" s="71">
        <f t="shared" si="1"/>
        <v>0.29165053625661802</v>
      </c>
      <c r="G24" s="71">
        <v>0.33533739354956343</v>
      </c>
      <c r="H24" s="62"/>
      <c r="I24" s="62"/>
    </row>
    <row r="25" spans="3:9" ht="16.5" customHeight="1">
      <c r="C25" s="64" t="s">
        <v>456</v>
      </c>
      <c r="D25" s="65">
        <f>SUM(D20:D24)</f>
        <v>205986</v>
      </c>
      <c r="E25" s="65">
        <f>SUM(E20:E24)</f>
        <v>3476583</v>
      </c>
      <c r="F25" s="72">
        <f t="shared" si="1"/>
        <v>0.23699822498125314</v>
      </c>
      <c r="G25" s="72">
        <v>0.26909158587948101</v>
      </c>
      <c r="H25" s="62"/>
      <c r="I25" s="62"/>
    </row>
    <row r="26" spans="3:9" ht="6.75" customHeight="1">
      <c r="C26" s="63"/>
      <c r="D26" s="68"/>
      <c r="E26" s="68"/>
      <c r="F26" s="74"/>
      <c r="G26" s="74"/>
      <c r="H26" s="62"/>
      <c r="I26" s="62"/>
    </row>
    <row r="27" spans="3:9" hidden="1">
      <c r="C27" s="64" t="s">
        <v>457</v>
      </c>
      <c r="D27" s="65">
        <v>-3335</v>
      </c>
      <c r="E27" s="65">
        <v>-4825</v>
      </c>
      <c r="F27" s="72">
        <f>+D27/E27</f>
        <v>0.69119170984455958</v>
      </c>
      <c r="G27" s="72">
        <v>0.10359265433905596</v>
      </c>
      <c r="H27" s="62"/>
      <c r="I27" s="62"/>
    </row>
    <row r="28" spans="3:9" ht="12" hidden="1" customHeight="1">
      <c r="C28" s="60"/>
      <c r="D28" s="61"/>
      <c r="E28" s="61"/>
      <c r="F28" s="71"/>
      <c r="G28" s="71"/>
      <c r="H28" s="62"/>
      <c r="I28" s="62"/>
    </row>
    <row r="29" spans="3:9" ht="14.25" customHeight="1">
      <c r="C29" s="59" t="s">
        <v>458</v>
      </c>
      <c r="D29" s="69">
        <f>+D17+D25+D27</f>
        <v>434361</v>
      </c>
      <c r="E29" s="69">
        <f>+E17+E25+E27</f>
        <v>8350604</v>
      </c>
      <c r="F29" s="75">
        <f>+D29/E29*4</f>
        <v>0.20806207550974756</v>
      </c>
      <c r="G29" s="75">
        <v>0.22771741544126939</v>
      </c>
      <c r="H29" s="62"/>
      <c r="I29" s="62"/>
    </row>
    <row r="30" spans="3:9" ht="17.25" customHeight="1">
      <c r="D30" s="62"/>
      <c r="E30" s="62"/>
      <c r="F30" s="62"/>
      <c r="G30" s="62"/>
      <c r="H30" s="62"/>
      <c r="I30" s="62"/>
    </row>
    <row r="31" spans="3:9">
      <c r="C31" s="79" t="s">
        <v>459</v>
      </c>
      <c r="D31" s="62"/>
      <c r="E31" s="62"/>
      <c r="F31" s="62"/>
      <c r="G31" s="62"/>
      <c r="H31" s="62"/>
      <c r="I31" s="62"/>
    </row>
    <row r="32" spans="3:9">
      <c r="D32" s="62"/>
      <c r="E32" s="62"/>
      <c r="F32" s="62"/>
      <c r="G32" s="62"/>
      <c r="H32" s="62"/>
      <c r="I32" s="62"/>
    </row>
    <row r="34" spans="4:5">
      <c r="D34" s="62"/>
    </row>
    <row r="35" spans="4:5">
      <c r="E35" s="43"/>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oddHeader>&amp;C&amp;"Arial"&amp;8&amp;K000000INTERNAL&amp;1#</oddHead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3:O30"/>
  <sheetViews>
    <sheetView workbookViewId="0"/>
  </sheetViews>
  <sheetFormatPr baseColWidth="10" defaultColWidth="4" defaultRowHeight="10.5"/>
  <cols>
    <col min="1" max="1" width="3.42578125" style="23" customWidth="1"/>
    <col min="2" max="2" width="22.5703125" style="23" customWidth="1"/>
    <col min="3" max="3" width="14.42578125" style="23" customWidth="1"/>
    <col min="4" max="7" width="12" style="23" customWidth="1"/>
    <col min="8" max="8" width="1.28515625" style="23" customWidth="1"/>
    <col min="9" max="9" width="1.140625" style="23" customWidth="1"/>
    <col min="10" max="16384" width="4" style="23"/>
  </cols>
  <sheetData>
    <row r="3" spans="1:15" s="1" customFormat="1" ht="14.25">
      <c r="B3" s="35"/>
      <c r="C3" s="34" t="s">
        <v>460</v>
      </c>
      <c r="D3" s="977" t="s">
        <v>461</v>
      </c>
      <c r="E3" s="973"/>
      <c r="F3" s="973" t="s">
        <v>462</v>
      </c>
      <c r="G3" s="974"/>
      <c r="H3" s="2"/>
      <c r="I3" s="2"/>
      <c r="J3" s="2"/>
      <c r="L3" s="3"/>
      <c r="M3" s="3"/>
    </row>
    <row r="4" spans="1:15" s="1" customFormat="1" ht="14.25">
      <c r="B4" s="39" t="s">
        <v>463</v>
      </c>
      <c r="C4" s="40" t="s">
        <v>464</v>
      </c>
      <c r="D4" s="978" t="s">
        <v>465</v>
      </c>
      <c r="E4" s="975"/>
      <c r="F4" s="975" t="s">
        <v>466</v>
      </c>
      <c r="G4" s="976"/>
      <c r="H4" s="2"/>
      <c r="I4" s="2"/>
      <c r="J4" s="2"/>
      <c r="L4" s="3"/>
      <c r="M4" s="3"/>
    </row>
    <row r="5" spans="1:15" s="1" customFormat="1" ht="14.25">
      <c r="B5" s="41"/>
      <c r="C5" s="42" t="s">
        <v>467</v>
      </c>
      <c r="D5" s="38" t="e">
        <f>+#REF!</f>
        <v>#REF!</v>
      </c>
      <c r="E5" s="4" t="str">
        <f>+'Property, plant and equipment'!D6</f>
        <v xml:space="preserve"> September 2023</v>
      </c>
      <c r="F5" s="5" t="e">
        <f>+D5</f>
        <v>#REF!</v>
      </c>
      <c r="G5" s="6" t="str">
        <f>+E5</f>
        <v xml:space="preserve"> September 2023</v>
      </c>
      <c r="H5" s="2"/>
      <c r="I5" s="2"/>
      <c r="J5" s="2"/>
      <c r="L5" s="3"/>
      <c r="M5" s="3"/>
    </row>
    <row r="6" spans="1:15" s="1" customFormat="1" ht="6" customHeight="1">
      <c r="B6" s="7"/>
      <c r="C6" s="7"/>
      <c r="D6" s="7"/>
      <c r="E6" s="7"/>
      <c r="F6" s="7"/>
      <c r="G6" s="7"/>
      <c r="H6" s="7"/>
      <c r="I6" s="7"/>
      <c r="J6" s="2"/>
      <c r="L6" s="3"/>
      <c r="M6" s="3"/>
    </row>
    <row r="7" spans="1:15" s="8" customFormat="1" ht="18" customHeight="1">
      <c r="B7" s="9" t="s">
        <v>468</v>
      </c>
      <c r="C7" s="10" t="s">
        <v>469</v>
      </c>
      <c r="D7" s="11">
        <v>18461</v>
      </c>
      <c r="E7" s="12">
        <v>20730.5</v>
      </c>
      <c r="F7" s="13">
        <v>0.40300000000000002</v>
      </c>
      <c r="G7" s="14">
        <v>0.437</v>
      </c>
      <c r="H7" s="2"/>
      <c r="I7" s="15"/>
      <c r="J7" s="15"/>
      <c r="K7" s="15"/>
      <c r="L7" s="3"/>
      <c r="M7" s="3"/>
      <c r="N7" s="16"/>
      <c r="O7" s="16"/>
    </row>
    <row r="8" spans="1:15" s="8" customFormat="1" ht="18" customHeight="1">
      <c r="B8" s="17" t="s">
        <v>5</v>
      </c>
      <c r="C8" s="10" t="s">
        <v>470</v>
      </c>
      <c r="D8" s="11">
        <v>11603.3</v>
      </c>
      <c r="E8" s="18">
        <v>12578.8</v>
      </c>
      <c r="F8" s="13">
        <v>0.14000000000000001</v>
      </c>
      <c r="G8" s="19">
        <v>0.14299999999999999</v>
      </c>
      <c r="H8" s="2"/>
      <c r="I8" s="15"/>
      <c r="J8" s="15"/>
      <c r="L8" s="3"/>
      <c r="M8" s="3"/>
      <c r="N8" s="16"/>
      <c r="O8" s="16"/>
    </row>
    <row r="9" spans="1:15" s="8" customFormat="1" ht="18" customHeight="1">
      <c r="B9" s="17" t="s">
        <v>451</v>
      </c>
      <c r="C9" s="10" t="s">
        <v>471</v>
      </c>
      <c r="D9" s="11">
        <v>4327.6000000000004</v>
      </c>
      <c r="E9" s="18">
        <v>4599.8999999999996</v>
      </c>
      <c r="F9" s="13">
        <v>0.23300000000000001</v>
      </c>
      <c r="G9" s="19">
        <v>0.23599999999999999</v>
      </c>
      <c r="H9" s="2"/>
      <c r="I9" s="15"/>
      <c r="J9" s="15"/>
      <c r="L9" s="3"/>
      <c r="M9" s="3"/>
      <c r="N9" s="16"/>
      <c r="O9" s="16"/>
    </row>
    <row r="10" spans="1:15" s="8" customFormat="1" ht="18" customHeight="1">
      <c r="B10" s="17" t="s">
        <v>7</v>
      </c>
      <c r="C10" s="10" t="s">
        <v>470</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472</v>
      </c>
      <c r="C11" s="10" t="s">
        <v>471</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971" t="s">
        <v>473</v>
      </c>
      <c r="C13" s="972"/>
      <c r="D13" s="36">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474</v>
      </c>
      <c r="D15" s="29"/>
      <c r="E15" s="29"/>
    </row>
    <row r="16" spans="1:15" ht="12.75">
      <c r="D16" s="29"/>
      <c r="E16" s="29"/>
    </row>
    <row r="17" spans="1:10" ht="10.5" customHeight="1">
      <c r="B17" s="24"/>
      <c r="C17" s="24"/>
      <c r="D17" s="24"/>
      <c r="E17" s="24"/>
      <c r="F17" s="24"/>
      <c r="G17" s="24"/>
      <c r="H17" s="2"/>
      <c r="I17" s="2"/>
      <c r="J17" s="2"/>
    </row>
    <row r="18" spans="1:10" ht="23.25" customHeight="1">
      <c r="A18" s="25"/>
      <c r="D18" s="44">
        <f>+E13-D13</f>
        <v>5556.9000000000087</v>
      </c>
      <c r="E18" s="45">
        <f>+D18/D13</f>
        <v>0.10398059941955456</v>
      </c>
      <c r="F18" s="27"/>
      <c r="G18" s="27"/>
      <c r="H18" s="2"/>
      <c r="I18" s="2"/>
      <c r="J18" s="2"/>
    </row>
    <row r="19" spans="1:10" ht="14.25">
      <c r="B19" s="28"/>
      <c r="D19" s="26"/>
      <c r="E19" s="26"/>
      <c r="H19" s="2"/>
      <c r="I19" s="2"/>
      <c r="J19" s="2"/>
    </row>
    <row r="20" spans="1:10" ht="14.25">
      <c r="E20" s="29"/>
      <c r="H20" s="2"/>
      <c r="I20" s="2"/>
      <c r="J20" s="2"/>
    </row>
    <row r="21" spans="1:10" ht="12.75">
      <c r="D21" s="29"/>
      <c r="E21" s="29"/>
    </row>
    <row r="22" spans="1:10" ht="12.75">
      <c r="D22" s="29"/>
      <c r="E22" s="29"/>
    </row>
    <row r="23" spans="1:10" ht="12.75">
      <c r="D23" s="29"/>
      <c r="E23" s="29"/>
    </row>
    <row r="24" spans="1:10" ht="12.75">
      <c r="D24" s="29"/>
      <c r="E24" s="29"/>
    </row>
    <row r="25" spans="1:10" ht="12.75">
      <c r="D25" s="29"/>
      <c r="E25" s="29"/>
    </row>
    <row r="26" spans="1:10" ht="12.75">
      <c r="D26" s="29"/>
      <c r="E26" s="29"/>
    </row>
    <row r="27" spans="1:10" ht="12.75">
      <c r="D27" s="29"/>
      <c r="E27" s="29"/>
      <c r="F27" s="30"/>
      <c r="G27" s="30"/>
    </row>
    <row r="28" spans="1:10" ht="12.75">
      <c r="D28" s="29"/>
      <c r="E28" s="29"/>
      <c r="F28" s="29"/>
    </row>
    <row r="29" spans="1:10" ht="12.75">
      <c r="E29" s="29"/>
      <c r="F29" s="29"/>
    </row>
    <row r="30" spans="1:10">
      <c r="D30" s="31"/>
      <c r="E30" s="31"/>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oddHeader>&amp;C&amp;"Arial"&amp;8&amp;K000000INTERNAL&amp;1#</oddHead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C4:F27"/>
  <sheetViews>
    <sheetView workbookViewId="0"/>
  </sheetViews>
  <sheetFormatPr baseColWidth="10" defaultColWidth="11.42578125" defaultRowHeight="12.75"/>
  <cols>
    <col min="1" max="2" width="11.42578125" style="47"/>
    <col min="3" max="3" width="33" style="47" customWidth="1"/>
    <col min="4" max="6" width="16.28515625" style="47" customWidth="1"/>
    <col min="7" max="16384" width="11.42578125" style="47"/>
  </cols>
  <sheetData>
    <row r="4" spans="3:6" ht="15">
      <c r="C4" s="979" t="s">
        <v>475</v>
      </c>
      <c r="D4" s="979"/>
      <c r="E4" s="979"/>
      <c r="F4" s="979"/>
    </row>
    <row r="5" spans="3:6">
      <c r="C5" s="48"/>
      <c r="D5" s="48"/>
      <c r="E5" s="48"/>
    </row>
    <row r="6" spans="3:6" ht="25.5" customHeight="1">
      <c r="C6" s="37" t="s">
        <v>476</v>
      </c>
      <c r="D6" s="46" t="e">
        <f>+#REF!</f>
        <v>#REF!</v>
      </c>
      <c r="E6" s="32" t="e">
        <f>+#REF!</f>
        <v>#REF!</v>
      </c>
      <c r="F6" s="32" t="s">
        <v>477</v>
      </c>
    </row>
    <row r="7" spans="3:6" ht="6.75" customHeight="1">
      <c r="C7" s="49"/>
      <c r="D7" s="50"/>
      <c r="E7" s="50"/>
      <c r="F7" s="50"/>
    </row>
    <row r="8" spans="3:6" ht="14.25">
      <c r="C8" s="51" t="s">
        <v>478</v>
      </c>
      <c r="D8" s="55">
        <v>-224930</v>
      </c>
      <c r="E8" s="56">
        <v>-352977</v>
      </c>
      <c r="F8" s="56">
        <f>+E8-D8</f>
        <v>-128047</v>
      </c>
    </row>
    <row r="9" spans="3:6" ht="14.25">
      <c r="C9" s="51" t="s">
        <v>479</v>
      </c>
      <c r="D9" s="55">
        <v>-50747</v>
      </c>
      <c r="E9" s="56">
        <v>-97997</v>
      </c>
      <c r="F9" s="56">
        <f>+E9-D9</f>
        <v>-47250</v>
      </c>
    </row>
    <row r="10" spans="3:6" ht="6" customHeight="1">
      <c r="C10" s="52"/>
      <c r="D10" s="53"/>
      <c r="E10" s="53"/>
      <c r="F10" s="53"/>
    </row>
    <row r="11" spans="3:6" ht="15.75" customHeight="1">
      <c r="C11" s="54" t="s">
        <v>48</v>
      </c>
      <c r="D11" s="57">
        <f>SUM(D8:D10)</f>
        <v>-275677</v>
      </c>
      <c r="E11" s="58">
        <f>SUM(E8:E9)</f>
        <v>-450974</v>
      </c>
      <c r="F11" s="58">
        <f>SUM(F8:F9)</f>
        <v>-175297</v>
      </c>
    </row>
    <row r="13" spans="3:6">
      <c r="D13" s="76">
        <f>+D11-'Income Statement'!C30</f>
        <v>-275191.01699999999</v>
      </c>
      <c r="E13" s="76">
        <f>+E11-'Income Statement'!D30</f>
        <v>-450462.71399999998</v>
      </c>
    </row>
    <row r="26" spans="3:4">
      <c r="C26" s="47">
        <v>213074908</v>
      </c>
      <c r="D26" s="47">
        <v>151017830</v>
      </c>
    </row>
    <row r="27" spans="3:4">
      <c r="C27" s="47">
        <v>60101797</v>
      </c>
      <c r="D27" s="47">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oddHeader>&amp;C&amp;"Arial"&amp;8&amp;K000000INTERNAL&amp;1#</oddHead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C150"/>
  <sheetViews>
    <sheetView showGridLines="0" workbookViewId="0"/>
  </sheetViews>
  <sheetFormatPr baseColWidth="10" defaultColWidth="4" defaultRowHeight="12.75"/>
  <cols>
    <col min="1" max="1" width="3.42578125" style="131" customWidth="1"/>
    <col min="2" max="2" width="40.42578125" style="131" customWidth="1"/>
    <col min="3" max="3" width="15.42578125" style="131" customWidth="1"/>
    <col min="4" max="5" width="15.7109375" style="131" customWidth="1"/>
    <col min="6" max="6" width="7.42578125" style="131" customWidth="1"/>
    <col min="7" max="8" width="15.7109375" style="131" customWidth="1"/>
    <col min="9" max="9" width="7.28515625" style="131" customWidth="1"/>
    <col min="10" max="10" width="1.85546875" style="131" customWidth="1"/>
    <col min="11" max="12" width="15.7109375" style="131" customWidth="1"/>
    <col min="13" max="13" width="7.42578125" style="131" customWidth="1"/>
    <col min="14" max="15" width="15.7109375" style="131" customWidth="1"/>
    <col min="16" max="16" width="10.140625" style="131" customWidth="1"/>
    <col min="17" max="17" width="1.7109375" style="131" customWidth="1"/>
    <col min="18" max="19" width="15.7109375" style="131" customWidth="1"/>
    <col min="20" max="20" width="1.7109375" style="131" customWidth="1"/>
    <col min="21" max="21" width="14.5703125" style="131" customWidth="1"/>
    <col min="22" max="22" width="13.5703125" style="131" customWidth="1"/>
    <col min="23" max="23" width="8.42578125" style="131" customWidth="1"/>
    <col min="24" max="24" width="11" style="131" customWidth="1"/>
    <col min="25" max="25" width="11.85546875" style="131" customWidth="1"/>
    <col min="26" max="26" width="8.7109375" style="131" customWidth="1"/>
    <col min="27" max="27" width="7.85546875" style="131" customWidth="1"/>
    <col min="28" max="28" width="8.140625" style="131" customWidth="1"/>
    <col min="29" max="16384" width="4" style="131"/>
  </cols>
  <sheetData>
    <row r="2" spans="1:29">
      <c r="B2" s="308"/>
      <c r="C2" s="308"/>
      <c r="D2" s="308"/>
      <c r="E2" s="308"/>
      <c r="F2" s="308"/>
      <c r="G2" s="308"/>
      <c r="H2" s="308"/>
      <c r="I2" s="308"/>
      <c r="K2" s="308"/>
      <c r="L2" s="308"/>
      <c r="M2" s="308"/>
      <c r="N2" s="308"/>
      <c r="O2" s="308"/>
      <c r="P2" s="308"/>
      <c r="R2" s="308"/>
      <c r="S2" s="308"/>
    </row>
    <row r="3" spans="1:29" ht="15" customHeight="1">
      <c r="A3" s="129"/>
      <c r="B3" s="829" t="s">
        <v>482</v>
      </c>
      <c r="C3" s="823" t="s">
        <v>21</v>
      </c>
      <c r="D3" s="835" t="s">
        <v>22</v>
      </c>
      <c r="E3" s="835"/>
      <c r="F3" s="835"/>
      <c r="G3" s="835"/>
      <c r="H3" s="835"/>
      <c r="I3" s="833"/>
      <c r="J3" s="649"/>
      <c r="K3" s="836" t="s">
        <v>23</v>
      </c>
      <c r="L3" s="837"/>
      <c r="M3" s="837"/>
      <c r="N3" s="837"/>
      <c r="O3" s="837"/>
      <c r="P3" s="838"/>
      <c r="Q3" s="129"/>
      <c r="R3" s="832" t="s">
        <v>24</v>
      </c>
      <c r="S3" s="833"/>
      <c r="T3" s="120"/>
      <c r="W3" s="120"/>
      <c r="X3" s="120"/>
      <c r="Y3" s="120"/>
    </row>
    <row r="4" spans="1:29" ht="15" customHeight="1">
      <c r="A4" s="129"/>
      <c r="B4" s="829"/>
      <c r="C4" s="823"/>
      <c r="D4" s="834" t="s">
        <v>11</v>
      </c>
      <c r="E4" s="834"/>
      <c r="F4" s="834"/>
      <c r="G4" s="834" t="s">
        <v>12</v>
      </c>
      <c r="H4" s="834"/>
      <c r="I4" s="834"/>
      <c r="J4" s="122"/>
      <c r="K4" s="834" t="s">
        <v>11</v>
      </c>
      <c r="L4" s="834"/>
      <c r="M4" s="834"/>
      <c r="N4" s="834" t="s">
        <v>12</v>
      </c>
      <c r="O4" s="834"/>
      <c r="P4" s="834"/>
      <c r="Q4" s="122"/>
      <c r="R4" s="831"/>
      <c r="S4" s="831"/>
      <c r="T4" s="120"/>
      <c r="W4" s="120"/>
      <c r="X4" s="120"/>
      <c r="Y4" s="120"/>
    </row>
    <row r="5" spans="1:29" s="773" customFormat="1">
      <c r="A5" s="130"/>
      <c r="B5" s="830"/>
      <c r="C5" s="824"/>
      <c r="D5" s="282" t="s">
        <v>488</v>
      </c>
      <c r="E5" s="283" t="s">
        <v>489</v>
      </c>
      <c r="F5" s="283" t="s">
        <v>2</v>
      </c>
      <c r="G5" s="282" t="str">
        <f>'Reported EBITDA'!$F$5</f>
        <v>Q3 2024</v>
      </c>
      <c r="H5" s="283" t="str">
        <f>'Reported EBITDA'!$G$5</f>
        <v>Q3 2023</v>
      </c>
      <c r="I5" s="283" t="s">
        <v>2</v>
      </c>
      <c r="J5" s="123"/>
      <c r="K5" s="282" t="s">
        <v>488</v>
      </c>
      <c r="L5" s="283" t="s">
        <v>489</v>
      </c>
      <c r="M5" s="283" t="s">
        <v>2</v>
      </c>
      <c r="N5" s="282" t="str">
        <f>'Reported EBITDA'!$F$5</f>
        <v>Q3 2024</v>
      </c>
      <c r="O5" s="283" t="str">
        <f>'Reported EBITDA'!$G$5</f>
        <v>Q3 2023</v>
      </c>
      <c r="P5" s="283" t="s">
        <v>2</v>
      </c>
      <c r="Q5" s="123"/>
      <c r="R5" s="282" t="s">
        <v>488</v>
      </c>
      <c r="S5" s="283" t="s">
        <v>489</v>
      </c>
      <c r="T5" s="772"/>
      <c r="U5" s="131"/>
      <c r="V5" s="131"/>
      <c r="W5" s="772"/>
      <c r="X5" s="772"/>
      <c r="Y5" s="772"/>
    </row>
    <row r="6" spans="1:29" s="773" customFormat="1" ht="9" customHeight="1">
      <c r="A6" s="130"/>
      <c r="B6" s="123"/>
      <c r="C6" s="123"/>
      <c r="D6" s="298"/>
      <c r="E6" s="123"/>
      <c r="F6" s="123"/>
      <c r="G6" s="123"/>
      <c r="H6" s="123"/>
      <c r="I6" s="123"/>
      <c r="J6" s="123"/>
      <c r="K6" s="298"/>
      <c r="L6" s="123"/>
      <c r="M6" s="123"/>
      <c r="N6" s="123"/>
      <c r="O6" s="123"/>
      <c r="P6" s="123"/>
      <c r="Q6" s="123"/>
      <c r="R6" s="296"/>
      <c r="S6" s="124"/>
      <c r="T6" s="772"/>
      <c r="U6" s="131"/>
      <c r="V6" s="131"/>
      <c r="W6" s="772"/>
      <c r="X6" s="772"/>
      <c r="Y6" s="772"/>
    </row>
    <row r="7" spans="1:29">
      <c r="A7" s="129"/>
      <c r="B7" s="119" t="s">
        <v>25</v>
      </c>
      <c r="C7" s="119" t="s">
        <v>26</v>
      </c>
      <c r="D7" s="299">
        <v>2.51885</v>
      </c>
      <c r="E7" s="278">
        <v>3.6425258002500001</v>
      </c>
      <c r="F7" s="186">
        <v>-0.30848808268506378</v>
      </c>
      <c r="G7" s="299">
        <v>1.0016699999999998</v>
      </c>
      <c r="H7" s="278">
        <v>0.90488343924999981</v>
      </c>
      <c r="I7" s="186">
        <v>0.10696025206320514</v>
      </c>
      <c r="J7" s="121"/>
      <c r="K7" s="299">
        <v>2.5174499999999997</v>
      </c>
      <c r="L7" s="278">
        <v>3.6411951169999996</v>
      </c>
      <c r="M7" s="186">
        <v>-0.30861985718740048</v>
      </c>
      <c r="N7" s="299">
        <v>1.0012199999999998</v>
      </c>
      <c r="O7" s="278">
        <v>0.90456338999999997</v>
      </c>
      <c r="P7" s="186">
        <v>0.10685443504407122</v>
      </c>
      <c r="Q7" s="121"/>
      <c r="R7" s="297">
        <v>2.1883063290039528E-2</v>
      </c>
      <c r="S7" s="230">
        <v>3.3667237875720943E-2</v>
      </c>
      <c r="T7" s="774"/>
      <c r="W7" s="120"/>
      <c r="X7" s="774"/>
      <c r="Y7" s="774"/>
      <c r="Z7" s="775"/>
    </row>
    <row r="8" spans="1:29">
      <c r="A8" s="129"/>
      <c r="B8" s="119" t="s">
        <v>27</v>
      </c>
      <c r="C8" s="119" t="s">
        <v>28</v>
      </c>
      <c r="D8" s="299">
        <v>28.932025967418266</v>
      </c>
      <c r="E8" s="278">
        <v>25.748703748064969</v>
      </c>
      <c r="F8" s="186">
        <v>0.12363038739736654</v>
      </c>
      <c r="G8" s="299">
        <v>10.375111421244293</v>
      </c>
      <c r="H8" s="278">
        <v>8.49366506682329</v>
      </c>
      <c r="I8" s="186">
        <v>0.2215117195720413</v>
      </c>
      <c r="J8" s="121"/>
      <c r="K8" s="299">
        <v>15.531485087123226</v>
      </c>
      <c r="L8" s="278">
        <v>13.256548466670822</v>
      </c>
      <c r="M8" s="186">
        <v>0.17160851681506495</v>
      </c>
      <c r="N8" s="299">
        <v>6.6157211209728191</v>
      </c>
      <c r="O8" s="278">
        <v>4.9822817836725442</v>
      </c>
      <c r="P8" s="186">
        <v>0.32784964966317753</v>
      </c>
      <c r="Q8" s="121"/>
      <c r="R8" s="297">
        <v>6.920262527577041E-2</v>
      </c>
      <c r="S8" s="230">
        <v>7.5327510144866397E-2</v>
      </c>
      <c r="T8" s="774"/>
      <c r="U8" s="776"/>
      <c r="W8" s="120"/>
      <c r="X8" s="774"/>
      <c r="Y8" s="774"/>
      <c r="Z8" s="775"/>
    </row>
    <row r="9" spans="1:29">
      <c r="A9" s="129"/>
      <c r="B9" s="119" t="s">
        <v>29</v>
      </c>
      <c r="C9" s="119" t="s">
        <v>30</v>
      </c>
      <c r="D9" s="299">
        <v>16.096803379666</v>
      </c>
      <c r="E9" s="278">
        <v>16.555457661309998</v>
      </c>
      <c r="F9" s="186">
        <v>-2.7704113714468348E-2</v>
      </c>
      <c r="G9" s="299">
        <v>5.7422827586399983</v>
      </c>
      <c r="H9" s="278">
        <v>5.8621227269059979</v>
      </c>
      <c r="I9" s="186">
        <v>-2.0443101219283166E-2</v>
      </c>
      <c r="J9" s="121"/>
      <c r="K9" s="299">
        <v>11.358926104940002</v>
      </c>
      <c r="L9" s="278">
        <v>12.941758365569999</v>
      </c>
      <c r="M9" s="186">
        <v>-0.12230426623023138</v>
      </c>
      <c r="N9" s="299">
        <v>3.8210751913100003</v>
      </c>
      <c r="O9" s="278">
        <v>4.4832601710799995</v>
      </c>
      <c r="P9" s="186">
        <v>-0.14770166229511539</v>
      </c>
      <c r="Q9" s="121"/>
      <c r="R9" s="297">
        <v>0.26137492023039649</v>
      </c>
      <c r="S9" s="230">
        <v>0.2784489703643096</v>
      </c>
      <c r="T9" s="774"/>
      <c r="U9" s="776"/>
      <c r="W9" s="120"/>
      <c r="X9" s="774"/>
      <c r="Y9" s="774"/>
      <c r="Z9" s="775"/>
    </row>
    <row r="10" spans="1:29">
      <c r="A10" s="129"/>
      <c r="B10" s="284" t="s">
        <v>31</v>
      </c>
      <c r="C10" s="306" t="s">
        <v>32</v>
      </c>
      <c r="D10" s="305">
        <v>2.4821310723378973</v>
      </c>
      <c r="E10" s="304">
        <v>2.4083322718265636</v>
      </c>
      <c r="F10" s="285">
        <v>3.0643114064722532E-2</v>
      </c>
      <c r="G10" s="305">
        <v>0.91429531301922495</v>
      </c>
      <c r="H10" s="304">
        <v>1.0212802668535641</v>
      </c>
      <c r="I10" s="285">
        <v>-0.10475572407165601</v>
      </c>
      <c r="J10" s="121"/>
      <c r="K10" s="305">
        <v>1.8803544898286204</v>
      </c>
      <c r="L10" s="304">
        <v>1.6312700863146887</v>
      </c>
      <c r="M10" s="285">
        <v>0.15269353959444865</v>
      </c>
      <c r="N10" s="305">
        <v>0.80358303078506566</v>
      </c>
      <c r="O10" s="304">
        <v>0.63402185259435573</v>
      </c>
      <c r="P10" s="285">
        <v>0.26743743531375475</v>
      </c>
      <c r="Q10" s="121"/>
      <c r="R10" s="517">
        <v>8.3650669047801413E-2</v>
      </c>
      <c r="S10" s="518">
        <v>0.13292132371579346</v>
      </c>
      <c r="T10" s="774"/>
      <c r="U10" s="776"/>
      <c r="W10" s="120"/>
      <c r="X10" s="120"/>
      <c r="Y10" s="120"/>
      <c r="Z10" s="775"/>
    </row>
    <row r="11" spans="1:29">
      <c r="A11" s="129"/>
      <c r="B11" s="284"/>
      <c r="C11" s="284"/>
      <c r="D11" s="303"/>
      <c r="E11" s="304"/>
      <c r="F11" s="285"/>
      <c r="G11" s="303"/>
      <c r="H11" s="304"/>
      <c r="I11" s="285"/>
      <c r="J11" s="121"/>
      <c r="K11" s="121"/>
      <c r="L11" s="121"/>
      <c r="M11" s="121"/>
      <c r="N11" s="121"/>
      <c r="O11" s="121"/>
      <c r="P11" s="121"/>
      <c r="Q11" s="121"/>
      <c r="R11" s="202"/>
      <c r="S11" s="127"/>
      <c r="T11" s="774"/>
      <c r="U11" s="776"/>
      <c r="W11" s="120"/>
      <c r="X11" s="120"/>
      <c r="Y11" s="120"/>
      <c r="Z11" s="775"/>
    </row>
    <row r="12" spans="1:29" s="779" customFormat="1">
      <c r="A12" s="132"/>
      <c r="B12" s="325" t="s">
        <v>33</v>
      </c>
      <c r="C12" s="286"/>
      <c r="D12" s="301">
        <v>50.029810419422169</v>
      </c>
      <c r="E12" s="302">
        <v>48.355019481451535</v>
      </c>
      <c r="F12" s="289">
        <v>3.4635306860191895E-2</v>
      </c>
      <c r="G12" s="301">
        <v>18.033359492903514</v>
      </c>
      <c r="H12" s="302">
        <v>16.28195149983285</v>
      </c>
      <c r="I12" s="289">
        <v>0.10756744933730111</v>
      </c>
      <c r="J12" s="121"/>
      <c r="K12" s="301">
        <v>31.288215681891849</v>
      </c>
      <c r="L12" s="302">
        <v>31.470772035555509</v>
      </c>
      <c r="M12" s="289">
        <v>-5.8008222187052594E-3</v>
      </c>
      <c r="N12" s="301">
        <v>12.241599343067884</v>
      </c>
      <c r="O12" s="302">
        <v>11.0041271973469</v>
      </c>
      <c r="P12" s="289">
        <v>0.11245527460090976</v>
      </c>
      <c r="Q12" s="121"/>
      <c r="R12" s="129"/>
      <c r="S12" s="129"/>
      <c r="T12" s="777"/>
      <c r="U12" s="778"/>
      <c r="W12" s="139"/>
      <c r="X12" s="139"/>
      <c r="Y12" s="139"/>
      <c r="Z12" s="780"/>
    </row>
    <row r="13" spans="1:29" ht="13.5" customHeight="1">
      <c r="A13" s="120"/>
      <c r="B13" s="125"/>
      <c r="C13" s="125"/>
      <c r="D13" s="126"/>
      <c r="E13" s="126"/>
      <c r="F13" s="125"/>
      <c r="G13" s="125"/>
      <c r="H13" s="125"/>
      <c r="I13" s="125"/>
      <c r="J13" s="125"/>
      <c r="K13" s="125"/>
      <c r="L13" s="125"/>
      <c r="M13" s="125"/>
      <c r="N13" s="125"/>
      <c r="O13" s="125"/>
      <c r="P13" s="125"/>
      <c r="Q13" s="125"/>
      <c r="R13" s="125"/>
      <c r="S13" s="125"/>
      <c r="T13" s="781"/>
      <c r="U13" s="120"/>
      <c r="V13" s="120"/>
      <c r="W13" s="120"/>
      <c r="X13" s="120"/>
      <c r="Z13" s="120"/>
      <c r="AA13" s="120"/>
      <c r="AB13" s="120"/>
      <c r="AC13" s="775"/>
    </row>
    <row r="14" spans="1:29">
      <c r="B14" s="839" t="s">
        <v>35</v>
      </c>
      <c r="C14" s="839"/>
      <c r="D14" s="839"/>
      <c r="E14" s="839"/>
      <c r="F14" s="839"/>
      <c r="G14" s="839"/>
      <c r="H14" s="839"/>
      <c r="I14" s="839"/>
      <c r="J14" s="839"/>
      <c r="K14" s="839"/>
      <c r="L14" s="839"/>
      <c r="M14" s="839"/>
      <c r="N14" s="839"/>
      <c r="O14" s="839"/>
      <c r="P14" s="839"/>
      <c r="Q14" s="839"/>
      <c r="R14" s="839"/>
      <c r="S14" s="839"/>
      <c r="T14" s="782"/>
      <c r="U14" s="782"/>
      <c r="V14" s="782"/>
      <c r="W14" s="120"/>
      <c r="X14" s="120"/>
    </row>
    <row r="15" spans="1:29">
      <c r="A15" s="120"/>
      <c r="B15" s="840" t="s">
        <v>36</v>
      </c>
      <c r="C15" s="840"/>
      <c r="D15" s="840"/>
      <c r="E15" s="840"/>
      <c r="F15" s="840"/>
      <c r="G15" s="840"/>
      <c r="H15" s="840"/>
      <c r="I15" s="840"/>
      <c r="J15" s="840"/>
      <c r="K15" s="840"/>
      <c r="L15" s="840"/>
      <c r="M15" s="840"/>
      <c r="N15" s="840"/>
      <c r="O15" s="840"/>
      <c r="P15" s="840"/>
      <c r="Q15" s="840"/>
      <c r="R15" s="840"/>
      <c r="S15" s="840"/>
      <c r="U15" s="120"/>
      <c r="V15" s="120"/>
      <c r="W15" s="120"/>
      <c r="X15" s="120"/>
      <c r="Z15" s="120"/>
      <c r="AA15" s="120"/>
      <c r="AB15" s="120"/>
      <c r="AC15" s="775"/>
    </row>
    <row r="16" spans="1:29">
      <c r="B16" s="828" t="s">
        <v>37</v>
      </c>
      <c r="C16" s="828"/>
      <c r="D16" s="828"/>
      <c r="E16" s="828"/>
      <c r="F16" s="828"/>
      <c r="G16" s="828"/>
      <c r="H16" s="828"/>
      <c r="I16" s="828"/>
      <c r="J16" s="828"/>
      <c r="K16" s="828"/>
      <c r="L16" s="828"/>
      <c r="M16" s="828"/>
      <c r="N16" s="828"/>
      <c r="O16" s="828"/>
      <c r="P16" s="828"/>
      <c r="Q16" s="828"/>
      <c r="R16" s="828"/>
      <c r="S16" s="760"/>
      <c r="T16" s="760"/>
      <c r="U16" s="760"/>
      <c r="V16" s="760"/>
      <c r="W16" s="120"/>
      <c r="X16" s="120"/>
    </row>
    <row r="17" spans="1:24">
      <c r="B17" s="120"/>
      <c r="C17" s="120"/>
      <c r="D17" s="120"/>
      <c r="E17" s="120"/>
      <c r="F17" s="125"/>
      <c r="G17" s="125"/>
      <c r="H17" s="125"/>
      <c r="I17" s="125"/>
      <c r="J17" s="125"/>
      <c r="K17" s="125"/>
      <c r="L17" s="125"/>
      <c r="M17" s="125"/>
      <c r="N17" s="125"/>
      <c r="O17" s="125"/>
      <c r="P17" s="125"/>
      <c r="Q17" s="125"/>
      <c r="R17" s="125"/>
      <c r="S17" s="125"/>
      <c r="T17" s="125"/>
    </row>
    <row r="18" spans="1:24">
      <c r="B18" s="761"/>
      <c r="C18" s="761"/>
      <c r="D18" s="761"/>
      <c r="E18" s="761"/>
      <c r="F18" s="761"/>
      <c r="G18" s="761"/>
      <c r="H18" s="761"/>
      <c r="I18" s="761"/>
      <c r="J18" s="761"/>
      <c r="K18" s="761"/>
      <c r="L18" s="761"/>
      <c r="M18" s="761"/>
      <c r="N18" s="761"/>
      <c r="O18" s="761"/>
      <c r="P18" s="761"/>
      <c r="Q18" s="761"/>
      <c r="R18" s="761"/>
      <c r="S18" s="761"/>
      <c r="T18" s="761"/>
      <c r="U18" s="761"/>
      <c r="V18" s="761"/>
    </row>
    <row r="19" spans="1:24" ht="14.25" customHeight="1">
      <c r="B19" s="762"/>
      <c r="D19" s="763"/>
      <c r="E19" s="763"/>
      <c r="F19" s="763"/>
      <c r="G19" s="763"/>
      <c r="H19" s="763"/>
      <c r="I19" s="763"/>
      <c r="J19" s="763"/>
      <c r="K19" s="763"/>
      <c r="L19" s="763"/>
      <c r="M19" s="763"/>
      <c r="N19" s="763"/>
      <c r="O19" s="763"/>
      <c r="P19" s="763"/>
      <c r="Q19" s="763"/>
      <c r="R19" s="763"/>
      <c r="S19" s="763"/>
      <c r="T19" s="764"/>
    </row>
    <row r="20" spans="1:24" ht="14.25" customHeight="1">
      <c r="B20" s="762"/>
      <c r="E20" s="763"/>
    </row>
    <row r="21" spans="1:24" ht="15" customHeight="1">
      <c r="B21" s="762"/>
      <c r="D21" s="765"/>
      <c r="E21" s="765"/>
    </row>
    <row r="22" spans="1:24" ht="14.25" customHeight="1">
      <c r="D22" s="765"/>
      <c r="E22" s="765"/>
      <c r="F22" s="766"/>
      <c r="G22" s="766"/>
      <c r="H22" s="766"/>
      <c r="I22" s="766"/>
      <c r="J22" s="766"/>
      <c r="K22" s="766"/>
      <c r="L22" s="766"/>
      <c r="M22" s="766"/>
      <c r="N22" s="766"/>
      <c r="O22" s="766"/>
      <c r="P22" s="766"/>
      <c r="Q22" s="766"/>
      <c r="R22" s="766"/>
      <c r="S22" s="766"/>
      <c r="U22" s="120"/>
      <c r="V22" s="120"/>
      <c r="W22" s="120"/>
      <c r="X22" s="120"/>
    </row>
    <row r="23" spans="1:24" ht="23.25" customHeight="1">
      <c r="A23" s="767"/>
      <c r="D23" s="764"/>
      <c r="E23" s="768"/>
      <c r="U23" s="120"/>
      <c r="V23" s="120"/>
      <c r="W23" s="120"/>
      <c r="X23" s="120"/>
    </row>
    <row r="24" spans="1:24">
      <c r="D24" s="769"/>
      <c r="E24" s="769"/>
      <c r="F24" s="769"/>
      <c r="G24" s="769"/>
      <c r="H24" s="769"/>
      <c r="I24" s="769"/>
      <c r="J24" s="769"/>
      <c r="K24" s="769"/>
      <c r="L24" s="769"/>
      <c r="M24" s="769"/>
      <c r="N24" s="769"/>
      <c r="O24" s="769"/>
      <c r="P24" s="769"/>
      <c r="Q24" s="769"/>
      <c r="R24" s="769"/>
      <c r="S24" s="769"/>
      <c r="T24" s="770"/>
      <c r="U24" s="120"/>
      <c r="V24" s="120"/>
      <c r="W24" s="120"/>
      <c r="X24" s="120"/>
    </row>
    <row r="25" spans="1:24">
      <c r="B25" s="771"/>
      <c r="D25" s="769"/>
      <c r="E25" s="769"/>
      <c r="T25" s="770"/>
      <c r="U25" s="120"/>
      <c r="V25" s="120"/>
      <c r="W25" s="120"/>
      <c r="X25" s="120"/>
    </row>
    <row r="26" spans="1:24">
      <c r="E26" s="765"/>
    </row>
    <row r="27" spans="1:24">
      <c r="D27" s="765"/>
      <c r="E27" s="765"/>
    </row>
    <row r="28" spans="1:24">
      <c r="D28" s="765"/>
      <c r="E28" s="765"/>
    </row>
    <row r="29" spans="1:24">
      <c r="D29" s="765"/>
      <c r="E29" s="765"/>
    </row>
    <row r="30" spans="1:24">
      <c r="D30" s="765"/>
      <c r="E30" s="765"/>
    </row>
    <row r="31" spans="1:24">
      <c r="D31" s="765"/>
      <c r="E31" s="765"/>
    </row>
    <row r="32" spans="1:24">
      <c r="D32" s="765"/>
      <c r="E32" s="765"/>
    </row>
    <row r="33" spans="4:20">
      <c r="D33" s="765"/>
      <c r="E33" s="765"/>
      <c r="F33" s="764"/>
      <c r="G33" s="764"/>
      <c r="H33" s="764"/>
      <c r="I33" s="764"/>
      <c r="J33" s="764"/>
      <c r="K33" s="764"/>
      <c r="L33" s="764"/>
      <c r="M33" s="764"/>
      <c r="N33" s="764"/>
      <c r="O33" s="764"/>
      <c r="P33" s="764"/>
      <c r="Q33" s="764"/>
      <c r="R33" s="764"/>
      <c r="S33" s="764"/>
      <c r="T33" s="764"/>
    </row>
    <row r="34" spans="4:20">
      <c r="D34" s="765"/>
      <c r="E34" s="765"/>
      <c r="F34" s="765"/>
      <c r="G34" s="765"/>
      <c r="H34" s="765"/>
      <c r="I34" s="765"/>
      <c r="J34" s="765"/>
      <c r="K34" s="765"/>
      <c r="L34" s="765"/>
      <c r="M34" s="765"/>
      <c r="N34" s="765"/>
      <c r="O34" s="765"/>
      <c r="P34" s="765"/>
      <c r="Q34" s="765"/>
      <c r="R34" s="765"/>
      <c r="S34" s="765"/>
    </row>
    <row r="35" spans="4:20">
      <c r="E35" s="765"/>
      <c r="F35" s="765"/>
      <c r="G35" s="765"/>
      <c r="H35" s="765"/>
      <c r="I35" s="765"/>
      <c r="J35" s="765"/>
      <c r="K35" s="765"/>
      <c r="L35" s="765"/>
      <c r="M35" s="765"/>
      <c r="N35" s="765"/>
      <c r="O35" s="765"/>
      <c r="P35" s="765"/>
      <c r="Q35" s="765"/>
      <c r="R35" s="765"/>
      <c r="S35" s="765"/>
    </row>
    <row r="36" spans="4:20">
      <c r="D36" s="125"/>
      <c r="E36" s="766"/>
    </row>
    <row r="49" s="131" customFormat="1"/>
    <row r="50" s="131" customFormat="1"/>
    <row r="51" s="131" customFormat="1"/>
    <row r="52" s="131" customFormat="1"/>
    <row r="53" s="131" customFormat="1"/>
    <row r="54" s="131" customFormat="1"/>
    <row r="55" s="131" customFormat="1"/>
    <row r="56" s="131" customFormat="1"/>
    <row r="57" s="131" customFormat="1"/>
    <row r="58" s="131" customFormat="1"/>
    <row r="59" s="131" customFormat="1"/>
    <row r="60" s="131" customFormat="1"/>
    <row r="61" s="131" customFormat="1"/>
    <row r="62" s="131" customFormat="1"/>
    <row r="63" s="131" customFormat="1"/>
    <row r="64" s="131" customFormat="1"/>
    <row r="65" s="131" customFormat="1"/>
    <row r="66" s="131" customFormat="1"/>
    <row r="67" s="131" customFormat="1"/>
    <row r="68" s="131" customFormat="1"/>
    <row r="69" s="131" customFormat="1"/>
    <row r="70" s="131" customFormat="1"/>
    <row r="71" s="131" customFormat="1"/>
    <row r="72" s="131" customFormat="1"/>
    <row r="73" s="131" customFormat="1"/>
    <row r="74" s="131" customFormat="1"/>
    <row r="75" s="131" customFormat="1"/>
    <row r="76" s="131" customFormat="1"/>
    <row r="77" s="131" customFormat="1"/>
    <row r="78" s="131" customFormat="1"/>
    <row r="79" s="131" customFormat="1"/>
    <row r="80" s="131" customFormat="1"/>
    <row r="81" s="131" customFormat="1"/>
    <row r="82" s="131" customFormat="1"/>
    <row r="83" s="131" customFormat="1"/>
    <row r="84" s="131" customFormat="1"/>
    <row r="85" s="131" customFormat="1"/>
    <row r="86" s="131" customFormat="1"/>
    <row r="87" s="131" customFormat="1"/>
    <row r="88" s="131" customFormat="1"/>
    <row r="89" s="131" customFormat="1"/>
    <row r="90" s="131" customFormat="1"/>
    <row r="91" s="131" customFormat="1"/>
    <row r="92" s="131" customFormat="1"/>
    <row r="93" s="131" customFormat="1"/>
    <row r="94" s="131" customFormat="1"/>
    <row r="95" s="131" customFormat="1"/>
    <row r="96" s="131" customFormat="1"/>
    <row r="97" s="131" customFormat="1"/>
    <row r="98" s="131" customFormat="1"/>
    <row r="99" s="131" customFormat="1"/>
    <row r="100" s="131" customFormat="1"/>
    <row r="101" s="131" customFormat="1"/>
    <row r="102" s="131" customFormat="1"/>
    <row r="103" s="131" customFormat="1"/>
    <row r="104" s="131" customFormat="1"/>
    <row r="105" s="131" customFormat="1"/>
    <row r="106" s="131" customFormat="1"/>
    <row r="107" s="131" customFormat="1"/>
    <row r="108" s="131" customFormat="1"/>
    <row r="109" s="131" customFormat="1"/>
    <row r="110" s="131" customFormat="1"/>
    <row r="111" s="131" customFormat="1"/>
    <row r="112" s="131" customFormat="1"/>
    <row r="113" s="131" customFormat="1"/>
    <row r="114" s="131" customFormat="1"/>
    <row r="115" s="131" customFormat="1"/>
    <row r="116" s="131" customFormat="1"/>
    <row r="117" s="131" customFormat="1"/>
    <row r="118" s="131" customFormat="1"/>
    <row r="119" s="131" customFormat="1"/>
    <row r="120" s="131" customFormat="1"/>
    <row r="121" s="131" customFormat="1"/>
    <row r="122" s="131" customFormat="1"/>
    <row r="123" s="131" customFormat="1"/>
    <row r="124" s="131" customFormat="1"/>
    <row r="125" s="131" customFormat="1"/>
    <row r="126" s="131" customFormat="1"/>
    <row r="127" s="131" customFormat="1"/>
    <row r="128" s="131" customFormat="1"/>
    <row r="129" s="131" customFormat="1"/>
    <row r="130" s="131" customFormat="1"/>
    <row r="131" s="131" customFormat="1"/>
    <row r="132" s="131" customFormat="1"/>
    <row r="133" s="131" customFormat="1"/>
    <row r="134" s="131" customFormat="1"/>
    <row r="135" s="131" customFormat="1"/>
    <row r="136" s="131" customFormat="1"/>
    <row r="137" s="131" customFormat="1"/>
    <row r="138" s="131" customFormat="1"/>
    <row r="139" s="131" customFormat="1"/>
    <row r="140" s="131" customFormat="1"/>
    <row r="141" s="131" customFormat="1"/>
    <row r="142" s="131" customFormat="1"/>
    <row r="143" s="131" customFormat="1"/>
    <row r="144" s="131" customFormat="1"/>
    <row r="145" s="131" customFormat="1"/>
    <row r="146" s="131" customFormat="1"/>
    <row r="147" s="131" customFormat="1"/>
    <row r="148" s="131" customFormat="1"/>
    <row r="149" s="131" customFormat="1"/>
    <row r="150" s="131" customFormat="1"/>
  </sheetData>
  <mergeCells count="13">
    <mergeCell ref="B16:R16"/>
    <mergeCell ref="B3:B5"/>
    <mergeCell ref="R4:S4"/>
    <mergeCell ref="R3:S3"/>
    <mergeCell ref="C3:C5"/>
    <mergeCell ref="D4:F4"/>
    <mergeCell ref="K4:M4"/>
    <mergeCell ref="G4:I4"/>
    <mergeCell ref="D3:I3"/>
    <mergeCell ref="K3:P3"/>
    <mergeCell ref="N4:P4"/>
    <mergeCell ref="B14:S14"/>
    <mergeCell ref="B15:S15"/>
  </mergeCells>
  <phoneticPr fontId="0" type="noConversion"/>
  <printOptions horizontalCentered="1" verticalCentered="1"/>
  <pageMargins left="0.4" right="0.36" top="0.79" bottom="0.7" header="0" footer="0"/>
  <pageSetup paperSize="9" scale="88" orientation="landscape" horizontalDpi="4294967292" r:id="rId1"/>
  <headerFooter alignWithMargins="0">
    <oddHeader>&amp;C&amp;"Arial"&amp;8&amp;K000000INTERNAL&amp;1#</oddHead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3"/>
  <sheetViews>
    <sheetView showGridLines="0" workbookViewId="0"/>
  </sheetViews>
  <sheetFormatPr baseColWidth="10" defaultColWidth="4" defaultRowHeight="12.75"/>
  <cols>
    <col min="1" max="1" width="2.7109375" style="138" customWidth="1"/>
    <col min="2" max="2" width="45.7109375" style="138" customWidth="1"/>
    <col min="3" max="4" width="15.7109375" style="138" customWidth="1"/>
    <col min="5" max="5" width="7.42578125" style="138" customWidth="1"/>
    <col min="6" max="7" width="15.7109375" style="138" customWidth="1"/>
    <col min="8" max="8" width="7.42578125" style="138" customWidth="1"/>
    <col min="9" max="9" width="1.5703125" style="138" customWidth="1"/>
    <col min="10" max="11" width="15.7109375" style="138" customWidth="1"/>
    <col min="12" max="12" width="1.7109375" style="138" customWidth="1"/>
    <col min="13" max="14" width="15.7109375" style="138" customWidth="1"/>
    <col min="15" max="15" width="8.42578125" style="138" bestFit="1" customWidth="1"/>
    <col min="16" max="16" width="2" style="138" customWidth="1"/>
    <col min="17" max="17" width="5.85546875" style="138" customWidth="1"/>
    <col min="18" max="16384" width="4" style="138"/>
  </cols>
  <sheetData>
    <row r="1" spans="1:17">
      <c r="L1" s="135"/>
      <c r="N1" s="135"/>
      <c r="O1" s="135"/>
    </row>
    <row r="2" spans="1:17">
      <c r="B2" s="313"/>
      <c r="C2" s="313"/>
      <c r="D2" s="313"/>
      <c r="E2" s="313"/>
      <c r="F2" s="313"/>
      <c r="G2" s="313"/>
      <c r="H2" s="313"/>
      <c r="J2" s="313"/>
      <c r="K2" s="313"/>
      <c r="L2" s="135"/>
      <c r="M2" s="313"/>
      <c r="N2" s="314"/>
      <c r="O2" s="314"/>
    </row>
    <row r="3" spans="1:17" s="131" customFormat="1" ht="17.25" customHeight="1">
      <c r="A3" s="129"/>
      <c r="B3" s="843" t="s">
        <v>483</v>
      </c>
      <c r="C3" s="852" t="s">
        <v>22</v>
      </c>
      <c r="D3" s="847"/>
      <c r="E3" s="847"/>
      <c r="F3" s="847"/>
      <c r="G3" s="847"/>
      <c r="H3" s="848"/>
      <c r="I3" s="136"/>
      <c r="J3" s="847" t="s">
        <v>38</v>
      </c>
      <c r="K3" s="848"/>
      <c r="L3" s="315"/>
      <c r="M3" s="849" t="s">
        <v>39</v>
      </c>
      <c r="N3" s="850"/>
      <c r="O3" s="851"/>
      <c r="P3" s="785"/>
    </row>
    <row r="4" spans="1:17" s="131" customFormat="1">
      <c r="A4" s="129"/>
      <c r="B4" s="844"/>
      <c r="C4" s="846" t="s">
        <v>11</v>
      </c>
      <c r="D4" s="846"/>
      <c r="E4" s="846"/>
      <c r="F4" s="846" t="s">
        <v>12</v>
      </c>
      <c r="G4" s="846"/>
      <c r="H4" s="846"/>
      <c r="I4" s="136"/>
      <c r="J4" s="317"/>
      <c r="K4" s="317"/>
      <c r="L4" s="129"/>
      <c r="M4" s="318"/>
      <c r="N4" s="319"/>
      <c r="O4" s="319"/>
      <c r="P4" s="785"/>
    </row>
    <row r="5" spans="1:17" s="131" customFormat="1">
      <c r="A5" s="129"/>
      <c r="B5" s="845"/>
      <c r="C5" s="282" t="s">
        <v>488</v>
      </c>
      <c r="D5" s="300" t="s">
        <v>489</v>
      </c>
      <c r="E5" s="300" t="s">
        <v>2</v>
      </c>
      <c r="F5" s="307" t="str">
        <f>'Reported EBITDA'!$F$5</f>
        <v>Q3 2024</v>
      </c>
      <c r="G5" s="300" t="str">
        <f>'Reported EBITDA'!$G$5</f>
        <v>Q3 2023</v>
      </c>
      <c r="H5" s="300" t="s">
        <v>2</v>
      </c>
      <c r="I5" s="123"/>
      <c r="J5" s="307" t="s">
        <v>488</v>
      </c>
      <c r="K5" s="300" t="s">
        <v>489</v>
      </c>
      <c r="L5" s="129"/>
      <c r="M5" s="307" t="s">
        <v>488</v>
      </c>
      <c r="N5" s="300" t="s">
        <v>489</v>
      </c>
      <c r="O5" s="300" t="s">
        <v>2</v>
      </c>
      <c r="P5" s="785"/>
      <c r="Q5" s="773"/>
    </row>
    <row r="6" spans="1:17" s="89" customFormat="1" ht="6" customHeight="1">
      <c r="C6" s="310"/>
      <c r="D6" s="128"/>
      <c r="F6" s="310"/>
      <c r="G6" s="128"/>
      <c r="J6" s="310"/>
      <c r="K6" s="128"/>
      <c r="L6" s="129"/>
      <c r="M6" s="310"/>
      <c r="N6" s="88"/>
      <c r="O6" s="88"/>
      <c r="P6" s="786"/>
    </row>
    <row r="7" spans="1:17">
      <c r="A7" s="135"/>
      <c r="B7" s="137" t="s">
        <v>40</v>
      </c>
      <c r="C7" s="330">
        <v>13.470352999999999</v>
      </c>
      <c r="D7" s="333">
        <v>13.869718980121</v>
      </c>
      <c r="E7" s="186">
        <v>-2.8794093138685639E-2</v>
      </c>
      <c r="F7" s="330">
        <v>4.6354523722880003</v>
      </c>
      <c r="G7" s="333">
        <v>4.6716266043680008</v>
      </c>
      <c r="H7" s="186">
        <v>-7.743391144783951E-3</v>
      </c>
      <c r="I7" s="128"/>
      <c r="J7" s="312">
        <v>0.1671</v>
      </c>
      <c r="K7" s="127">
        <v>0.16461805101144122</v>
      </c>
      <c r="L7" s="129"/>
      <c r="M7" s="311">
        <v>2697.761</v>
      </c>
      <c r="N7" s="128">
        <v>2638.9050000000002</v>
      </c>
      <c r="O7" s="188">
        <v>2.230319014894433E-2</v>
      </c>
      <c r="P7" s="786"/>
    </row>
    <row r="8" spans="1:17">
      <c r="A8" s="135"/>
      <c r="B8" s="137" t="s">
        <v>41</v>
      </c>
      <c r="C8" s="330">
        <v>54.814584408669297</v>
      </c>
      <c r="D8" s="333">
        <v>51.176782396150791</v>
      </c>
      <c r="E8" s="186">
        <v>7.1083054506219101E-2</v>
      </c>
      <c r="F8" s="330">
        <v>17.923275376969716</v>
      </c>
      <c r="G8" s="333">
        <v>17.242533352022463</v>
      </c>
      <c r="H8" s="186">
        <v>3.948039484971666E-2</v>
      </c>
      <c r="I8" s="128"/>
      <c r="J8" s="312">
        <v>0.13083796371555725</v>
      </c>
      <c r="K8" s="127">
        <v>0.13182710377036005</v>
      </c>
      <c r="L8" s="129"/>
      <c r="M8" s="311">
        <v>15870.468000000001</v>
      </c>
      <c r="N8" s="128">
        <v>15599.058000000001</v>
      </c>
      <c r="O8" s="186">
        <v>1.7399127562702787E-2</v>
      </c>
      <c r="P8" s="786"/>
    </row>
    <row r="9" spans="1:17">
      <c r="A9" s="135"/>
      <c r="B9" s="320" t="s">
        <v>42</v>
      </c>
      <c r="C9" s="331">
        <v>11.508450999999999</v>
      </c>
      <c r="D9" s="334">
        <v>11.329883999999998</v>
      </c>
      <c r="E9" s="285">
        <v>1.5760708582718053E-2</v>
      </c>
      <c r="F9" s="331">
        <v>3.8665688999999994</v>
      </c>
      <c r="G9" s="334">
        <v>3.8514939999999989</v>
      </c>
      <c r="H9" s="285">
        <v>3.914039590870555E-3</v>
      </c>
      <c r="I9" s="128"/>
      <c r="J9" s="323">
        <v>7.5429999999999997E-2</v>
      </c>
      <c r="K9" s="324">
        <v>7.4799662885621204E-2</v>
      </c>
      <c r="L9" s="129"/>
      <c r="M9" s="321">
        <v>3937.9360000000001</v>
      </c>
      <c r="N9" s="322">
        <v>3844.3910000000001</v>
      </c>
      <c r="O9" s="285">
        <v>2.4332852719715525E-2</v>
      </c>
      <c r="P9" s="786"/>
    </row>
    <row r="10" spans="1:17">
      <c r="A10" s="135"/>
      <c r="B10" s="137"/>
      <c r="C10" s="333"/>
      <c r="D10" s="333"/>
      <c r="E10" s="186"/>
      <c r="F10" s="333"/>
      <c r="G10" s="333"/>
      <c r="H10" s="186"/>
      <c r="I10" s="128"/>
      <c r="J10" s="127"/>
      <c r="K10" s="127"/>
      <c r="L10" s="129"/>
      <c r="M10" s="128"/>
      <c r="N10" s="128"/>
      <c r="O10" s="186"/>
      <c r="P10" s="786"/>
    </row>
    <row r="11" spans="1:17" s="779" customFormat="1">
      <c r="A11" s="132"/>
      <c r="B11" s="300" t="s">
        <v>33</v>
      </c>
      <c r="C11" s="332">
        <v>79.793388408669287</v>
      </c>
      <c r="D11" s="335">
        <v>76.376385376271784</v>
      </c>
      <c r="E11" s="289">
        <v>4.4738999044841909E-2</v>
      </c>
      <c r="F11" s="332">
        <v>26.425296649257717</v>
      </c>
      <c r="G11" s="335">
        <v>25.765653956390462</v>
      </c>
      <c r="H11" s="289">
        <v>2.5601628197899906E-2</v>
      </c>
      <c r="I11" s="123"/>
      <c r="J11" s="328">
        <v>0.12896816711767514</v>
      </c>
      <c r="K11" s="329">
        <v>0.12932223180276609</v>
      </c>
      <c r="L11" s="129"/>
      <c r="M11" s="326">
        <v>22506.165000000001</v>
      </c>
      <c r="N11" s="327">
        <v>22082.353999999999</v>
      </c>
      <c r="O11" s="289">
        <v>1.9192292633294583E-2</v>
      </c>
      <c r="P11" s="785"/>
    </row>
    <row r="12" spans="1:17">
      <c r="B12" s="841" t="s">
        <v>43</v>
      </c>
      <c r="C12" s="841"/>
      <c r="D12" s="841"/>
      <c r="E12" s="841"/>
      <c r="F12" s="783"/>
      <c r="G12" s="783"/>
      <c r="H12" s="783"/>
      <c r="I12" s="784"/>
      <c r="J12" s="784"/>
      <c r="K12" s="784"/>
      <c r="L12" s="784"/>
      <c r="M12" s="784"/>
      <c r="N12" s="784"/>
      <c r="O12" s="784"/>
      <c r="P12" s="784"/>
    </row>
    <row r="13" spans="1:17" s="131" customFormat="1">
      <c r="B13" s="842"/>
      <c r="C13" s="842"/>
      <c r="D13" s="842"/>
      <c r="E13" s="842"/>
      <c r="F13" s="842"/>
      <c r="G13" s="842"/>
      <c r="H13" s="842"/>
      <c r="I13" s="842"/>
      <c r="J13" s="842"/>
      <c r="K13" s="842"/>
      <c r="L13" s="842"/>
      <c r="M13" s="842"/>
      <c r="N13" s="842"/>
      <c r="O13" s="842"/>
      <c r="P13" s="842"/>
    </row>
  </sheetData>
  <mergeCells count="8">
    <mergeCell ref="B12:E12"/>
    <mergeCell ref="B13:P13"/>
    <mergeCell ref="B3:B5"/>
    <mergeCell ref="C4:E4"/>
    <mergeCell ref="J3:K3"/>
    <mergeCell ref="M3:O3"/>
    <mergeCell ref="F4:H4"/>
    <mergeCell ref="C3:H3"/>
  </mergeCells>
  <phoneticPr fontId="12" type="noConversion"/>
  <printOptions horizontalCentered="1" verticalCentered="1"/>
  <pageMargins left="0.2" right="0.25" top="0.64" bottom="1" header="0" footer="0"/>
  <pageSetup paperSize="9" scale="85" orientation="landscape" horizontalDpi="4294967292" r:id="rId1"/>
  <headerFooter alignWithMargins="0">
    <oddHeader>&amp;C&amp;"Arial"&amp;8&amp;K000000INTERNAL&amp;1#</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45"/>
  <sheetViews>
    <sheetView showGridLines="0" workbookViewId="0"/>
  </sheetViews>
  <sheetFormatPr baseColWidth="10" defaultColWidth="11.42578125" defaultRowHeight="12.75"/>
  <cols>
    <col min="1" max="1" width="7" style="120" customWidth="1"/>
    <col min="2" max="2" width="34.85546875" style="120" bestFit="1" customWidth="1"/>
    <col min="3" max="16" width="15.140625" style="120" bestFit="1" customWidth="1"/>
    <col min="17" max="18" width="15.85546875" style="120" bestFit="1" customWidth="1"/>
    <col min="19" max="19" width="8.7109375" style="120" customWidth="1"/>
    <col min="20" max="20" width="9.140625" style="120" customWidth="1"/>
    <col min="21" max="21" width="10.28515625" style="120" customWidth="1"/>
    <col min="22" max="22" width="8.140625" style="120" customWidth="1"/>
    <col min="23" max="16384" width="11.42578125" style="120"/>
  </cols>
  <sheetData>
    <row r="1" spans="2:21" ht="14.25" customHeight="1">
      <c r="B1" s="338"/>
      <c r="C1" s="338"/>
      <c r="D1" s="338"/>
      <c r="E1" s="338"/>
      <c r="F1" s="338"/>
      <c r="G1" s="338"/>
      <c r="H1" s="338"/>
      <c r="I1" s="338"/>
      <c r="J1" s="338"/>
      <c r="K1" s="338"/>
      <c r="L1" s="338"/>
      <c r="M1" s="338"/>
      <c r="N1" s="338"/>
      <c r="O1" s="338"/>
      <c r="P1" s="338"/>
      <c r="Q1" s="119"/>
      <c r="R1" s="119"/>
      <c r="S1" s="119"/>
      <c r="T1" s="139"/>
      <c r="U1" s="139"/>
    </row>
    <row r="2" spans="2:21" ht="14.25" customHeight="1">
      <c r="B2" s="853" t="s">
        <v>44</v>
      </c>
      <c r="C2" s="856" t="s">
        <v>11</v>
      </c>
      <c r="D2" s="856"/>
      <c r="E2" s="856"/>
      <c r="F2" s="856"/>
      <c r="G2" s="856"/>
      <c r="H2" s="856"/>
      <c r="I2" s="856"/>
      <c r="J2" s="856"/>
      <c r="K2" s="856"/>
      <c r="L2" s="856"/>
      <c r="M2" s="856"/>
      <c r="N2" s="856"/>
      <c r="O2" s="856"/>
      <c r="P2" s="856"/>
      <c r="Q2" s="119"/>
      <c r="R2" s="119"/>
      <c r="S2" s="119"/>
    </row>
    <row r="3" spans="2:21" s="119" customFormat="1" ht="25.5" customHeight="1">
      <c r="B3" s="854"/>
      <c r="C3" s="857" t="s">
        <v>5</v>
      </c>
      <c r="D3" s="857"/>
      <c r="E3" s="857" t="s">
        <v>6</v>
      </c>
      <c r="F3" s="857"/>
      <c r="G3" s="857" t="s">
        <v>7</v>
      </c>
      <c r="H3" s="857"/>
      <c r="I3" s="857" t="s">
        <v>45</v>
      </c>
      <c r="J3" s="857"/>
      <c r="K3" s="857" t="s">
        <v>46</v>
      </c>
      <c r="L3" s="857"/>
      <c r="M3" s="857" t="s">
        <v>47</v>
      </c>
      <c r="N3" s="857"/>
      <c r="O3" s="858" t="s">
        <v>48</v>
      </c>
      <c r="P3" s="858"/>
    </row>
    <row r="4" spans="2:21" s="119" customFormat="1">
      <c r="B4" s="855"/>
      <c r="C4" s="316" t="str">
        <f>'Reported EBITDA'!$C$5</f>
        <v xml:space="preserve"> September 2024</v>
      </c>
      <c r="D4" s="339" t="str">
        <f>'Reported EBITDA'!$D$5</f>
        <v xml:space="preserve"> September 2023</v>
      </c>
      <c r="E4" s="316" t="str">
        <f>'Reported EBITDA'!$C$5</f>
        <v xml:space="preserve"> September 2024</v>
      </c>
      <c r="F4" s="339" t="str">
        <f>'Reported EBITDA'!$D$5</f>
        <v xml:space="preserve"> September 2023</v>
      </c>
      <c r="G4" s="316" t="str">
        <f>'Reported EBITDA'!$C$5</f>
        <v xml:space="preserve"> September 2024</v>
      </c>
      <c r="H4" s="339" t="str">
        <f>'Reported EBITDA'!$D$5</f>
        <v xml:space="preserve"> September 2023</v>
      </c>
      <c r="I4" s="316" t="str">
        <f>'Reported EBITDA'!$C$5</f>
        <v xml:space="preserve"> September 2024</v>
      </c>
      <c r="J4" s="339" t="str">
        <f>'Reported EBITDA'!$D$5</f>
        <v xml:space="preserve"> September 2023</v>
      </c>
      <c r="K4" s="316" t="str">
        <f>'Reported EBITDA'!$C$5</f>
        <v xml:space="preserve"> September 2024</v>
      </c>
      <c r="L4" s="339" t="str">
        <f>'Reported EBITDA'!$D$5</f>
        <v xml:space="preserve"> September 2023</v>
      </c>
      <c r="M4" s="316" t="str">
        <f>'Reported EBITDA'!$C$5</f>
        <v xml:space="preserve"> September 2024</v>
      </c>
      <c r="N4" s="339" t="str">
        <f>'Reported EBITDA'!$D$5</f>
        <v xml:space="preserve"> September 2023</v>
      </c>
      <c r="O4" s="316" t="str">
        <f>'Reported EBITDA'!$C$5</f>
        <v xml:space="preserve"> September 2024</v>
      </c>
      <c r="P4" s="339" t="str">
        <f>'Reported EBITDA'!$D$5</f>
        <v xml:space="preserve"> September 2023</v>
      </c>
    </row>
    <row r="5" spans="2:21">
      <c r="B5" s="336"/>
      <c r="C5" s="337"/>
      <c r="D5" s="337"/>
      <c r="E5" s="337"/>
      <c r="F5" s="337"/>
      <c r="G5" s="337"/>
      <c r="H5" s="337"/>
      <c r="I5" s="337"/>
      <c r="J5" s="337"/>
      <c r="K5" s="337"/>
      <c r="L5" s="337"/>
      <c r="M5" s="337"/>
      <c r="N5" s="337"/>
      <c r="O5" s="337"/>
      <c r="P5" s="337"/>
      <c r="Q5" s="119"/>
    </row>
    <row r="6" spans="2:21" s="119" customFormat="1">
      <c r="B6" s="340" t="s">
        <v>49</v>
      </c>
      <c r="C6" s="341">
        <v>36</v>
      </c>
      <c r="D6" s="342">
        <v>43</v>
      </c>
      <c r="E6" s="341">
        <v>856</v>
      </c>
      <c r="F6" s="342">
        <v>795</v>
      </c>
      <c r="G6" s="341">
        <v>1336</v>
      </c>
      <c r="H6" s="342">
        <v>1261</v>
      </c>
      <c r="I6" s="341">
        <v>257</v>
      </c>
      <c r="J6" s="342">
        <v>230</v>
      </c>
      <c r="K6" s="341">
        <v>2485</v>
      </c>
      <c r="L6" s="342">
        <v>2329</v>
      </c>
      <c r="M6" s="341">
        <v>-173</v>
      </c>
      <c r="N6" s="342">
        <v>-136</v>
      </c>
      <c r="O6" s="341">
        <v>2312</v>
      </c>
      <c r="P6" s="342">
        <v>2193</v>
      </c>
    </row>
    <row r="7" spans="2:21" s="119" customFormat="1">
      <c r="B7" s="740" t="s">
        <v>50</v>
      </c>
      <c r="C7" s="741">
        <v>0</v>
      </c>
      <c r="D7" s="742">
        <v>0</v>
      </c>
      <c r="E7" s="741">
        <v>249</v>
      </c>
      <c r="F7" s="742">
        <v>236</v>
      </c>
      <c r="G7" s="741">
        <v>563</v>
      </c>
      <c r="H7" s="742">
        <v>507</v>
      </c>
      <c r="I7" s="741">
        <v>120</v>
      </c>
      <c r="J7" s="742">
        <v>128</v>
      </c>
      <c r="K7" s="741">
        <v>932</v>
      </c>
      <c r="L7" s="742">
        <v>871</v>
      </c>
      <c r="M7" s="741">
        <v>-39</v>
      </c>
      <c r="N7" s="742">
        <v>-18</v>
      </c>
      <c r="O7" s="741">
        <v>893</v>
      </c>
      <c r="P7" s="742">
        <v>853</v>
      </c>
    </row>
    <row r="8" spans="2:21" s="119" customFormat="1">
      <c r="B8" s="140" t="s">
        <v>51</v>
      </c>
      <c r="C8" s="280">
        <v>0</v>
      </c>
      <c r="D8" s="215">
        <v>0</v>
      </c>
      <c r="E8" s="280">
        <v>557</v>
      </c>
      <c r="F8" s="215">
        <v>526</v>
      </c>
      <c r="G8" s="280">
        <v>481</v>
      </c>
      <c r="H8" s="215">
        <v>408</v>
      </c>
      <c r="I8" s="280">
        <v>61</v>
      </c>
      <c r="J8" s="215">
        <v>37</v>
      </c>
      <c r="K8" s="280">
        <v>1099</v>
      </c>
      <c r="L8" s="215">
        <v>971</v>
      </c>
      <c r="M8" s="280">
        <v>-3</v>
      </c>
      <c r="N8" s="215">
        <v>-2</v>
      </c>
      <c r="O8" s="280">
        <v>1096</v>
      </c>
      <c r="P8" s="215">
        <v>969</v>
      </c>
    </row>
    <row r="9" spans="2:21" s="119" customFormat="1">
      <c r="B9" s="140" t="s">
        <v>52</v>
      </c>
      <c r="C9" s="280">
        <v>36</v>
      </c>
      <c r="D9" s="215">
        <v>43</v>
      </c>
      <c r="E9" s="280">
        <v>50</v>
      </c>
      <c r="F9" s="215">
        <v>33</v>
      </c>
      <c r="G9" s="280">
        <v>292</v>
      </c>
      <c r="H9" s="215">
        <v>346</v>
      </c>
      <c r="I9" s="280">
        <v>76</v>
      </c>
      <c r="J9" s="215">
        <v>65</v>
      </c>
      <c r="K9" s="280">
        <v>454</v>
      </c>
      <c r="L9" s="215">
        <v>487</v>
      </c>
      <c r="M9" s="280">
        <v>-131</v>
      </c>
      <c r="N9" s="215">
        <v>-116</v>
      </c>
      <c r="O9" s="280">
        <v>323</v>
      </c>
      <c r="P9" s="215">
        <v>371</v>
      </c>
    </row>
    <row r="10" spans="2:21" s="119" customFormat="1">
      <c r="B10" s="743" t="s">
        <v>53</v>
      </c>
      <c r="C10" s="515">
        <v>0</v>
      </c>
      <c r="D10" s="516">
        <v>0</v>
      </c>
      <c r="E10" s="515">
        <v>0</v>
      </c>
      <c r="F10" s="516">
        <v>0</v>
      </c>
      <c r="G10" s="515">
        <v>0</v>
      </c>
      <c r="H10" s="516">
        <v>0</v>
      </c>
      <c r="I10" s="515">
        <v>0</v>
      </c>
      <c r="J10" s="516">
        <v>0</v>
      </c>
      <c r="K10" s="515">
        <v>0</v>
      </c>
      <c r="L10" s="516">
        <v>0</v>
      </c>
      <c r="M10" s="515">
        <v>0</v>
      </c>
      <c r="N10" s="516">
        <v>0</v>
      </c>
      <c r="O10" s="515">
        <v>0</v>
      </c>
      <c r="P10" s="516">
        <v>0</v>
      </c>
    </row>
    <row r="11" spans="2:21" s="119" customFormat="1">
      <c r="B11"/>
      <c r="C11"/>
      <c r="D11"/>
      <c r="E11"/>
      <c r="F11"/>
      <c r="G11"/>
      <c r="H11"/>
      <c r="I11"/>
      <c r="J11"/>
      <c r="K11"/>
      <c r="L11"/>
      <c r="M11"/>
      <c r="N11"/>
      <c r="O11"/>
      <c r="P11"/>
    </row>
    <row r="12" spans="2:21" s="119" customFormat="1">
      <c r="B12" s="340" t="s">
        <v>54</v>
      </c>
      <c r="C12" s="341">
        <v>1012</v>
      </c>
      <c r="D12" s="342">
        <v>752</v>
      </c>
      <c r="E12" s="341">
        <v>3736</v>
      </c>
      <c r="F12" s="342">
        <v>3821</v>
      </c>
      <c r="G12" s="341">
        <v>854</v>
      </c>
      <c r="H12" s="342">
        <v>740</v>
      </c>
      <c r="I12" s="744">
        <v>0</v>
      </c>
      <c r="J12" s="745">
        <v>0</v>
      </c>
      <c r="K12" s="341">
        <v>5602</v>
      </c>
      <c r="L12" s="342">
        <v>5313</v>
      </c>
      <c r="M12" s="341">
        <v>22</v>
      </c>
      <c r="N12" s="342">
        <v>8</v>
      </c>
      <c r="O12" s="341">
        <v>5624</v>
      </c>
      <c r="P12" s="342">
        <v>5321</v>
      </c>
    </row>
    <row r="13" spans="2:21" s="119" customFormat="1">
      <c r="B13" s="740" t="s">
        <v>55</v>
      </c>
      <c r="C13" s="741">
        <v>375</v>
      </c>
      <c r="D13" s="742">
        <v>295</v>
      </c>
      <c r="E13" s="741">
        <v>2240</v>
      </c>
      <c r="F13" s="742">
        <v>2249</v>
      </c>
      <c r="G13" s="741">
        <v>487</v>
      </c>
      <c r="H13" s="742">
        <v>382</v>
      </c>
      <c r="I13" s="741">
        <v>0</v>
      </c>
      <c r="J13" s="742">
        <v>0</v>
      </c>
      <c r="K13" s="741">
        <v>3102</v>
      </c>
      <c r="L13" s="742">
        <v>2926</v>
      </c>
      <c r="M13" s="741">
        <v>0</v>
      </c>
      <c r="N13" s="742">
        <v>0</v>
      </c>
      <c r="O13" s="741">
        <v>3102</v>
      </c>
      <c r="P13" s="742">
        <v>2926</v>
      </c>
    </row>
    <row r="14" spans="2:21" s="119" customFormat="1">
      <c r="B14" s="140" t="s">
        <v>56</v>
      </c>
      <c r="C14" s="280">
        <v>249</v>
      </c>
      <c r="D14" s="215">
        <v>196</v>
      </c>
      <c r="E14" s="280">
        <v>950</v>
      </c>
      <c r="F14" s="215">
        <v>1008</v>
      </c>
      <c r="G14" s="280">
        <v>225</v>
      </c>
      <c r="H14" s="215">
        <v>210</v>
      </c>
      <c r="I14" s="280">
        <v>0</v>
      </c>
      <c r="J14" s="215">
        <v>0</v>
      </c>
      <c r="K14" s="280">
        <v>1424</v>
      </c>
      <c r="L14" s="215">
        <v>1414</v>
      </c>
      <c r="M14" s="280">
        <v>10</v>
      </c>
      <c r="N14" s="215">
        <v>5</v>
      </c>
      <c r="O14" s="280">
        <v>1434</v>
      </c>
      <c r="P14" s="215">
        <v>1419</v>
      </c>
    </row>
    <row r="15" spans="2:21" s="119" customFormat="1">
      <c r="B15" s="140" t="s">
        <v>57</v>
      </c>
      <c r="C15" s="280">
        <v>168</v>
      </c>
      <c r="D15" s="215">
        <v>132</v>
      </c>
      <c r="E15" s="280">
        <v>242</v>
      </c>
      <c r="F15" s="215">
        <v>300</v>
      </c>
      <c r="G15" s="280">
        <v>95</v>
      </c>
      <c r="H15" s="215">
        <v>87</v>
      </c>
      <c r="I15" s="280">
        <v>0</v>
      </c>
      <c r="J15" s="215">
        <v>0</v>
      </c>
      <c r="K15" s="280">
        <v>505</v>
      </c>
      <c r="L15" s="215">
        <v>519</v>
      </c>
      <c r="M15" s="280">
        <v>9</v>
      </c>
      <c r="N15" s="215">
        <v>3</v>
      </c>
      <c r="O15" s="280">
        <v>514</v>
      </c>
      <c r="P15" s="215">
        <v>522</v>
      </c>
    </row>
    <row r="16" spans="2:21" s="119" customFormat="1">
      <c r="B16" s="743" t="s">
        <v>58</v>
      </c>
      <c r="C16" s="515">
        <v>220</v>
      </c>
      <c r="D16" s="516">
        <v>129</v>
      </c>
      <c r="E16" s="515">
        <v>304</v>
      </c>
      <c r="F16" s="516">
        <v>264</v>
      </c>
      <c r="G16" s="515">
        <v>47</v>
      </c>
      <c r="H16" s="516">
        <v>61</v>
      </c>
      <c r="I16" s="515">
        <v>0</v>
      </c>
      <c r="J16" s="516">
        <v>0</v>
      </c>
      <c r="K16" s="515">
        <v>571</v>
      </c>
      <c r="L16" s="516">
        <v>454</v>
      </c>
      <c r="M16" s="515">
        <v>3</v>
      </c>
      <c r="N16" s="516">
        <v>0</v>
      </c>
      <c r="O16" s="515">
        <v>574</v>
      </c>
      <c r="P16" s="516">
        <v>454</v>
      </c>
    </row>
    <row r="17" spans="2:18" s="119" customFormat="1">
      <c r="B17"/>
      <c r="C17"/>
      <c r="D17"/>
      <c r="E17"/>
      <c r="F17"/>
      <c r="G17"/>
      <c r="H17"/>
      <c r="I17"/>
      <c r="J17"/>
      <c r="K17"/>
      <c r="L17"/>
      <c r="M17"/>
      <c r="N17"/>
      <c r="O17"/>
      <c r="P17"/>
    </row>
    <row r="18" spans="2:18" s="119" customFormat="1">
      <c r="B18" s="340" t="s">
        <v>59</v>
      </c>
      <c r="C18" s="341">
        <v>0</v>
      </c>
      <c r="D18" s="342">
        <v>0</v>
      </c>
      <c r="E18" s="341">
        <v>-33</v>
      </c>
      <c r="F18" s="342">
        <v>-18</v>
      </c>
      <c r="G18" s="341">
        <v>-118</v>
      </c>
      <c r="H18" s="342">
        <v>-110</v>
      </c>
      <c r="I18" s="744">
        <v>0</v>
      </c>
      <c r="J18" s="745">
        <v>0</v>
      </c>
      <c r="K18" s="341">
        <v>-151</v>
      </c>
      <c r="L18" s="342">
        <v>-128</v>
      </c>
      <c r="M18" s="341">
        <v>151</v>
      </c>
      <c r="N18" s="342">
        <v>128</v>
      </c>
      <c r="O18" s="341">
        <v>0</v>
      </c>
      <c r="P18" s="342">
        <v>0</v>
      </c>
    </row>
    <row r="19" spans="2:18" s="119" customFormat="1">
      <c r="B19"/>
      <c r="C19"/>
      <c r="D19"/>
      <c r="E19"/>
      <c r="F19"/>
      <c r="G19"/>
      <c r="H19"/>
      <c r="I19"/>
      <c r="J19"/>
      <c r="K19"/>
      <c r="L19"/>
      <c r="M19"/>
      <c r="N19"/>
      <c r="O19"/>
      <c r="P19"/>
    </row>
    <row r="20" spans="2:18" s="119" customFormat="1">
      <c r="B20" s="340" t="s">
        <v>60</v>
      </c>
      <c r="C20" s="341">
        <v>1048</v>
      </c>
      <c r="D20" s="342">
        <v>795</v>
      </c>
      <c r="E20" s="341">
        <v>4559</v>
      </c>
      <c r="F20" s="342">
        <v>4598</v>
      </c>
      <c r="G20" s="341">
        <v>2072</v>
      </c>
      <c r="H20" s="342">
        <v>1891</v>
      </c>
      <c r="I20" s="341">
        <v>257</v>
      </c>
      <c r="J20" s="342">
        <v>230</v>
      </c>
      <c r="K20" s="341">
        <v>7936</v>
      </c>
      <c r="L20" s="342">
        <v>7514</v>
      </c>
      <c r="M20" s="341">
        <v>0</v>
      </c>
      <c r="N20" s="342">
        <v>0</v>
      </c>
      <c r="O20" s="341">
        <v>7936</v>
      </c>
      <c r="P20" s="342">
        <v>7514</v>
      </c>
    </row>
    <row r="21" spans="2:18" s="119" customFormat="1">
      <c r="B21"/>
      <c r="C21"/>
      <c r="D21"/>
      <c r="E21"/>
      <c r="F21"/>
      <c r="G21"/>
      <c r="H21"/>
      <c r="I21"/>
      <c r="J21"/>
      <c r="K21"/>
      <c r="L21"/>
      <c r="M21"/>
      <c r="N21"/>
      <c r="O21"/>
      <c r="P21"/>
    </row>
    <row r="22" spans="2:18" s="122" customFormat="1">
      <c r="B22" s="340" t="s">
        <v>61</v>
      </c>
      <c r="C22" s="341">
        <v>253</v>
      </c>
      <c r="D22" s="289">
        <v>-0.31823899371069181</v>
      </c>
      <c r="E22" s="341">
        <v>-39</v>
      </c>
      <c r="F22" s="289">
        <v>-8.4819486733362336E-3</v>
      </c>
      <c r="G22" s="341">
        <v>181</v>
      </c>
      <c r="H22" s="289">
        <v>9.5716552088841889E-2</v>
      </c>
      <c r="I22" s="341">
        <v>27</v>
      </c>
      <c r="J22" s="289">
        <v>0.11739130434782609</v>
      </c>
      <c r="K22" s="341">
        <v>422</v>
      </c>
      <c r="L22" s="289">
        <v>5.6161831248336437E-2</v>
      </c>
      <c r="M22" s="341">
        <v>0</v>
      </c>
      <c r="N22" s="342">
        <v>0</v>
      </c>
      <c r="O22" s="341">
        <v>422</v>
      </c>
      <c r="P22" s="289">
        <v>5.6161831248336437E-2</v>
      </c>
    </row>
    <row r="23" spans="2:18" s="119" customFormat="1" ht="12" customHeight="1">
      <c r="B23" s="122"/>
      <c r="C23" s="194"/>
      <c r="D23" s="194"/>
      <c r="E23" s="194"/>
      <c r="F23" s="194"/>
      <c r="G23" s="194"/>
      <c r="H23" s="194"/>
      <c r="I23" s="194"/>
      <c r="J23" s="194"/>
      <c r="K23" s="194"/>
      <c r="L23" s="194"/>
      <c r="M23" s="194"/>
      <c r="N23" s="194"/>
      <c r="O23" s="194"/>
      <c r="P23" s="194"/>
      <c r="Q23" s="194"/>
      <c r="R23" s="194"/>
    </row>
    <row r="24" spans="2:18" s="119" customFormat="1" ht="12.75" customHeight="1">
      <c r="B24" s="122"/>
      <c r="C24" s="338"/>
      <c r="D24" s="338"/>
      <c r="E24" s="338"/>
      <c r="F24" s="338"/>
      <c r="G24" s="338"/>
      <c r="H24" s="338"/>
      <c r="I24" s="338"/>
      <c r="J24" s="338"/>
      <c r="K24" s="338"/>
      <c r="L24" s="338"/>
      <c r="M24" s="338"/>
      <c r="N24" s="338"/>
      <c r="O24" s="338"/>
      <c r="P24" s="338"/>
    </row>
    <row r="25" spans="2:18">
      <c r="B25" s="853" t="s">
        <v>44</v>
      </c>
      <c r="C25" s="856" t="s">
        <v>12</v>
      </c>
      <c r="D25" s="856"/>
      <c r="E25" s="856"/>
      <c r="F25" s="856"/>
      <c r="G25" s="856"/>
      <c r="H25" s="856"/>
      <c r="I25" s="856"/>
      <c r="J25" s="856"/>
      <c r="K25" s="856"/>
      <c r="L25" s="856"/>
      <c r="M25" s="856"/>
      <c r="N25" s="856"/>
      <c r="O25" s="856"/>
      <c r="P25" s="856"/>
      <c r="Q25" s="225"/>
      <c r="R25" s="225"/>
    </row>
    <row r="26" spans="2:18" ht="24.75" customHeight="1">
      <c r="B26" s="854"/>
      <c r="C26" s="857" t="s">
        <v>5</v>
      </c>
      <c r="D26" s="857"/>
      <c r="E26" s="857" t="s">
        <v>6</v>
      </c>
      <c r="F26" s="857"/>
      <c r="G26" s="857" t="s">
        <v>7</v>
      </c>
      <c r="H26" s="857"/>
      <c r="I26" s="857" t="s">
        <v>45</v>
      </c>
      <c r="J26" s="857"/>
      <c r="K26" s="857" t="s">
        <v>46</v>
      </c>
      <c r="L26" s="857"/>
      <c r="M26" s="857" t="s">
        <v>47</v>
      </c>
      <c r="N26" s="857"/>
      <c r="O26" s="858" t="s">
        <v>48</v>
      </c>
      <c r="P26" s="858"/>
    </row>
    <row r="27" spans="2:18">
      <c r="B27" s="855"/>
      <c r="C27" s="316" t="str">
        <f>'Reported EBITDA'!$F$5</f>
        <v>Q3 2024</v>
      </c>
      <c r="D27" s="339" t="str">
        <f>'Reported EBITDA'!$G$5</f>
        <v>Q3 2023</v>
      </c>
      <c r="E27" s="316" t="str">
        <f>'Reported EBITDA'!$F$5</f>
        <v>Q3 2024</v>
      </c>
      <c r="F27" s="339" t="str">
        <f>'Reported EBITDA'!$G$5</f>
        <v>Q3 2023</v>
      </c>
      <c r="G27" s="316" t="str">
        <f>'Reported EBITDA'!$F$5</f>
        <v>Q3 2024</v>
      </c>
      <c r="H27" s="339" t="str">
        <f>'Reported EBITDA'!$G$5</f>
        <v>Q3 2023</v>
      </c>
      <c r="I27" s="316" t="str">
        <f>'Reported EBITDA'!$F$5</f>
        <v>Q3 2024</v>
      </c>
      <c r="J27" s="339" t="str">
        <f>'Reported EBITDA'!$G$5</f>
        <v>Q3 2023</v>
      </c>
      <c r="K27" s="316" t="str">
        <f>'Reported EBITDA'!$F$5</f>
        <v>Q3 2024</v>
      </c>
      <c r="L27" s="339" t="str">
        <f>'Reported EBITDA'!$G$5</f>
        <v>Q3 2023</v>
      </c>
      <c r="M27" s="316" t="str">
        <f>'Reported EBITDA'!$F$5</f>
        <v>Q3 2024</v>
      </c>
      <c r="N27" s="339" t="str">
        <f>'Reported EBITDA'!$G$5</f>
        <v>Q3 2023</v>
      </c>
      <c r="O27" s="316" t="str">
        <f>'Reported EBITDA'!$F$5</f>
        <v>Q3 2024</v>
      </c>
      <c r="P27" s="339" t="str">
        <f>'Reported EBITDA'!$G$5</f>
        <v>Q3 2023</v>
      </c>
    </row>
    <row r="28" spans="2:18">
      <c r="B28" s="336"/>
      <c r="C28" s="337"/>
      <c r="D28" s="337"/>
      <c r="E28" s="337"/>
      <c r="F28" s="337"/>
      <c r="G28" s="337"/>
      <c r="H28" s="337"/>
      <c r="I28" s="337"/>
      <c r="J28" s="337"/>
      <c r="K28" s="337"/>
      <c r="L28" s="337"/>
      <c r="M28" s="337"/>
      <c r="N28" s="337"/>
      <c r="O28" s="337"/>
      <c r="P28" s="337"/>
    </row>
    <row r="29" spans="2:18">
      <c r="B29" s="340" t="s">
        <v>49</v>
      </c>
      <c r="C29" s="341">
        <v>15</v>
      </c>
      <c r="D29" s="342">
        <v>3</v>
      </c>
      <c r="E29" s="341">
        <v>294</v>
      </c>
      <c r="F29" s="342">
        <v>278</v>
      </c>
      <c r="G29" s="341">
        <v>448</v>
      </c>
      <c r="H29" s="342">
        <v>509</v>
      </c>
      <c r="I29" s="341">
        <v>94</v>
      </c>
      <c r="J29" s="342">
        <v>87</v>
      </c>
      <c r="K29" s="341">
        <v>851</v>
      </c>
      <c r="L29" s="342">
        <v>877</v>
      </c>
      <c r="M29" s="341">
        <v>-60</v>
      </c>
      <c r="N29" s="342">
        <v>-52</v>
      </c>
      <c r="O29" s="341">
        <v>791</v>
      </c>
      <c r="P29" s="342">
        <v>825</v>
      </c>
    </row>
    <row r="30" spans="2:18">
      <c r="B30" s="740" t="s">
        <v>50</v>
      </c>
      <c r="C30" s="741">
        <v>0</v>
      </c>
      <c r="D30" s="742">
        <v>0</v>
      </c>
      <c r="E30" s="741">
        <v>92</v>
      </c>
      <c r="F30" s="742">
        <v>89</v>
      </c>
      <c r="G30" s="741">
        <v>205</v>
      </c>
      <c r="H30" s="742">
        <v>199</v>
      </c>
      <c r="I30" s="741">
        <v>47</v>
      </c>
      <c r="J30" s="742">
        <v>44</v>
      </c>
      <c r="K30" s="741">
        <v>344</v>
      </c>
      <c r="L30" s="742">
        <v>332</v>
      </c>
      <c r="M30" s="741">
        <v>-27</v>
      </c>
      <c r="N30" s="742">
        <v>-7</v>
      </c>
      <c r="O30" s="741">
        <v>317</v>
      </c>
      <c r="P30" s="742">
        <v>325</v>
      </c>
    </row>
    <row r="31" spans="2:18">
      <c r="B31" s="140" t="s">
        <v>51</v>
      </c>
      <c r="C31" s="280">
        <v>0</v>
      </c>
      <c r="D31" s="215">
        <v>0</v>
      </c>
      <c r="E31" s="280">
        <v>201</v>
      </c>
      <c r="F31" s="215">
        <v>188</v>
      </c>
      <c r="G31" s="280">
        <v>153</v>
      </c>
      <c r="H31" s="215">
        <v>153</v>
      </c>
      <c r="I31" s="280">
        <v>21</v>
      </c>
      <c r="J31" s="215">
        <v>20</v>
      </c>
      <c r="K31" s="280">
        <v>375</v>
      </c>
      <c r="L31" s="215">
        <v>361</v>
      </c>
      <c r="M31" s="280">
        <v>13</v>
      </c>
      <c r="N31" s="215">
        <v>-1</v>
      </c>
      <c r="O31" s="280">
        <v>388</v>
      </c>
      <c r="P31" s="215">
        <v>360</v>
      </c>
    </row>
    <row r="32" spans="2:18">
      <c r="B32" s="140" t="s">
        <v>52</v>
      </c>
      <c r="C32" s="280">
        <v>15</v>
      </c>
      <c r="D32" s="215">
        <v>3</v>
      </c>
      <c r="E32" s="280">
        <v>1</v>
      </c>
      <c r="F32" s="215">
        <v>1</v>
      </c>
      <c r="G32" s="280">
        <v>90</v>
      </c>
      <c r="H32" s="215">
        <v>157</v>
      </c>
      <c r="I32" s="280">
        <v>26</v>
      </c>
      <c r="J32" s="215">
        <v>23</v>
      </c>
      <c r="K32" s="280">
        <v>132</v>
      </c>
      <c r="L32" s="215">
        <v>184</v>
      </c>
      <c r="M32" s="280">
        <v>-46</v>
      </c>
      <c r="N32" s="215">
        <v>-44</v>
      </c>
      <c r="O32" s="280">
        <v>86</v>
      </c>
      <c r="P32" s="215">
        <v>140</v>
      </c>
    </row>
    <row r="33" spans="2:16">
      <c r="B33" s="743" t="s">
        <v>53</v>
      </c>
      <c r="C33" s="515">
        <v>0</v>
      </c>
      <c r="D33" s="516">
        <v>0</v>
      </c>
      <c r="E33" s="515">
        <v>0</v>
      </c>
      <c r="F33" s="516">
        <v>0</v>
      </c>
      <c r="G33" s="515">
        <v>0</v>
      </c>
      <c r="H33" s="516">
        <v>0</v>
      </c>
      <c r="I33" s="515">
        <v>0</v>
      </c>
      <c r="J33" s="516">
        <v>0</v>
      </c>
      <c r="K33" s="515">
        <v>0</v>
      </c>
      <c r="L33" s="516">
        <v>0</v>
      </c>
      <c r="M33" s="515">
        <v>0</v>
      </c>
      <c r="N33" s="516">
        <v>0</v>
      </c>
      <c r="O33" s="515">
        <v>0</v>
      </c>
      <c r="P33" s="516">
        <v>0</v>
      </c>
    </row>
    <row r="34" spans="2:16">
      <c r="B34"/>
      <c r="C34"/>
      <c r="D34"/>
      <c r="E34"/>
      <c r="F34"/>
      <c r="G34"/>
      <c r="H34"/>
      <c r="I34"/>
      <c r="J34"/>
      <c r="K34"/>
      <c r="L34"/>
      <c r="M34"/>
      <c r="N34"/>
      <c r="O34"/>
      <c r="P34"/>
    </row>
    <row r="35" spans="2:16">
      <c r="B35" s="340" t="s">
        <v>54</v>
      </c>
      <c r="C35" s="341">
        <v>427</v>
      </c>
      <c r="D35" s="342">
        <v>261</v>
      </c>
      <c r="E35" s="341">
        <v>1306</v>
      </c>
      <c r="F35" s="342">
        <v>1307</v>
      </c>
      <c r="G35" s="341">
        <v>245</v>
      </c>
      <c r="H35" s="342">
        <v>294</v>
      </c>
      <c r="I35" s="744">
        <v>0</v>
      </c>
      <c r="J35" s="745">
        <v>0</v>
      </c>
      <c r="K35" s="341">
        <v>1978</v>
      </c>
      <c r="L35" s="342">
        <v>1862</v>
      </c>
      <c r="M35" s="341">
        <v>8</v>
      </c>
      <c r="N35" s="342">
        <v>4</v>
      </c>
      <c r="O35" s="341">
        <v>1986</v>
      </c>
      <c r="P35" s="342">
        <v>1866</v>
      </c>
    </row>
    <row r="36" spans="2:16">
      <c r="B36" s="740" t="s">
        <v>55</v>
      </c>
      <c r="C36" s="741">
        <v>178</v>
      </c>
      <c r="D36" s="742">
        <v>113</v>
      </c>
      <c r="E36" s="741">
        <v>774</v>
      </c>
      <c r="F36" s="742">
        <v>813</v>
      </c>
      <c r="G36" s="741">
        <v>133</v>
      </c>
      <c r="H36" s="742">
        <v>133</v>
      </c>
      <c r="I36" s="741">
        <v>0</v>
      </c>
      <c r="J36" s="742">
        <v>0</v>
      </c>
      <c r="K36" s="741">
        <v>1085</v>
      </c>
      <c r="L36" s="742">
        <v>1059</v>
      </c>
      <c r="M36" s="741">
        <v>0</v>
      </c>
      <c r="N36" s="742">
        <v>0</v>
      </c>
      <c r="O36" s="741">
        <v>1085</v>
      </c>
      <c r="P36" s="742">
        <v>1059</v>
      </c>
    </row>
    <row r="37" spans="2:16">
      <c r="B37" s="140" t="s">
        <v>56</v>
      </c>
      <c r="C37" s="280">
        <v>119</v>
      </c>
      <c r="D37" s="215">
        <v>75</v>
      </c>
      <c r="E37" s="280">
        <v>316</v>
      </c>
      <c r="F37" s="215">
        <v>356</v>
      </c>
      <c r="G37" s="280">
        <v>66</v>
      </c>
      <c r="H37" s="215">
        <v>100</v>
      </c>
      <c r="I37" s="280">
        <v>0</v>
      </c>
      <c r="J37" s="215">
        <v>0</v>
      </c>
      <c r="K37" s="280">
        <v>501</v>
      </c>
      <c r="L37" s="215">
        <v>531</v>
      </c>
      <c r="M37" s="280">
        <v>4</v>
      </c>
      <c r="N37" s="215">
        <v>3</v>
      </c>
      <c r="O37" s="280">
        <v>505</v>
      </c>
      <c r="P37" s="215">
        <v>534</v>
      </c>
    </row>
    <row r="38" spans="2:16">
      <c r="B38" s="140" t="s">
        <v>57</v>
      </c>
      <c r="C38" s="280">
        <v>80</v>
      </c>
      <c r="D38" s="215">
        <v>50</v>
      </c>
      <c r="E38" s="280">
        <v>84</v>
      </c>
      <c r="F38" s="215">
        <v>106</v>
      </c>
      <c r="G38" s="280">
        <v>29</v>
      </c>
      <c r="H38" s="215">
        <v>42</v>
      </c>
      <c r="I38" s="280">
        <v>0</v>
      </c>
      <c r="J38" s="215">
        <v>0</v>
      </c>
      <c r="K38" s="280">
        <v>193</v>
      </c>
      <c r="L38" s="215">
        <v>198</v>
      </c>
      <c r="M38" s="280">
        <v>4</v>
      </c>
      <c r="N38" s="215">
        <v>2</v>
      </c>
      <c r="O38" s="280">
        <v>197</v>
      </c>
      <c r="P38" s="215">
        <v>200</v>
      </c>
    </row>
    <row r="39" spans="2:16">
      <c r="B39" s="743" t="s">
        <v>58</v>
      </c>
      <c r="C39" s="515">
        <v>50</v>
      </c>
      <c r="D39" s="516">
        <v>23</v>
      </c>
      <c r="E39" s="515">
        <v>132</v>
      </c>
      <c r="F39" s="516">
        <v>32</v>
      </c>
      <c r="G39" s="515">
        <v>17</v>
      </c>
      <c r="H39" s="516">
        <v>19</v>
      </c>
      <c r="I39" s="515">
        <v>0</v>
      </c>
      <c r="J39" s="516">
        <v>0</v>
      </c>
      <c r="K39" s="515">
        <v>199</v>
      </c>
      <c r="L39" s="516">
        <v>74</v>
      </c>
      <c r="M39" s="515">
        <v>0</v>
      </c>
      <c r="N39" s="516">
        <v>-1</v>
      </c>
      <c r="O39" s="515">
        <v>199</v>
      </c>
      <c r="P39" s="516">
        <v>73</v>
      </c>
    </row>
    <row r="40" spans="2:16">
      <c r="B40"/>
      <c r="C40"/>
      <c r="D40"/>
      <c r="E40"/>
      <c r="F40"/>
      <c r="G40"/>
      <c r="H40"/>
      <c r="I40"/>
      <c r="J40"/>
      <c r="K40"/>
      <c r="L40"/>
      <c r="M40"/>
      <c r="N40"/>
      <c r="O40"/>
      <c r="P40"/>
    </row>
    <row r="41" spans="2:16">
      <c r="B41" s="340" t="s">
        <v>59</v>
      </c>
      <c r="C41" s="341">
        <v>0</v>
      </c>
      <c r="D41" s="342">
        <v>0</v>
      </c>
      <c r="E41" s="341">
        <v>-10</v>
      </c>
      <c r="F41" s="342">
        <v>-7</v>
      </c>
      <c r="G41" s="341">
        <v>-42</v>
      </c>
      <c r="H41" s="342">
        <v>-41</v>
      </c>
      <c r="I41" s="744">
        <v>0</v>
      </c>
      <c r="J41" s="745">
        <v>0</v>
      </c>
      <c r="K41" s="341">
        <v>-52</v>
      </c>
      <c r="L41" s="342">
        <v>-48</v>
      </c>
      <c r="M41" s="341">
        <v>52</v>
      </c>
      <c r="N41" s="342">
        <v>48</v>
      </c>
      <c r="O41" s="341">
        <v>0</v>
      </c>
      <c r="P41" s="342">
        <v>0</v>
      </c>
    </row>
    <row r="42" spans="2:16">
      <c r="B42"/>
      <c r="C42"/>
      <c r="D42"/>
      <c r="E42"/>
      <c r="F42"/>
      <c r="G42"/>
      <c r="H42"/>
      <c r="I42"/>
      <c r="J42"/>
      <c r="K42"/>
      <c r="L42"/>
      <c r="M42"/>
      <c r="N42"/>
      <c r="O42"/>
      <c r="P42"/>
    </row>
    <row r="43" spans="2:16">
      <c r="B43" s="340" t="s">
        <v>60</v>
      </c>
      <c r="C43" s="341">
        <v>442</v>
      </c>
      <c r="D43" s="342">
        <v>264</v>
      </c>
      <c r="E43" s="341">
        <v>1590</v>
      </c>
      <c r="F43" s="342">
        <v>1578</v>
      </c>
      <c r="G43" s="341">
        <v>651</v>
      </c>
      <c r="H43" s="342">
        <v>762</v>
      </c>
      <c r="I43" s="341">
        <v>94</v>
      </c>
      <c r="J43" s="342">
        <v>87</v>
      </c>
      <c r="K43" s="341">
        <v>2777</v>
      </c>
      <c r="L43" s="342">
        <v>2691</v>
      </c>
      <c r="M43" s="341">
        <v>0</v>
      </c>
      <c r="N43" s="342">
        <v>0</v>
      </c>
      <c r="O43" s="341">
        <v>2777</v>
      </c>
      <c r="P43" s="342">
        <v>2691</v>
      </c>
    </row>
    <row r="44" spans="2:16">
      <c r="B44"/>
      <c r="C44"/>
      <c r="D44"/>
      <c r="E44"/>
      <c r="F44"/>
      <c r="G44"/>
      <c r="H44"/>
      <c r="I44"/>
      <c r="J44"/>
      <c r="K44"/>
      <c r="L44"/>
      <c r="M44"/>
      <c r="N44"/>
      <c r="O44"/>
      <c r="P44"/>
    </row>
    <row r="45" spans="2:16">
      <c r="B45" s="340" t="s">
        <v>61</v>
      </c>
      <c r="C45" s="341">
        <v>178</v>
      </c>
      <c r="D45" s="289">
        <v>0.6742424242424242</v>
      </c>
      <c r="E45" s="341">
        <v>12</v>
      </c>
      <c r="F45" s="289">
        <v>7.6045627376425855E-3</v>
      </c>
      <c r="G45" s="341">
        <v>-111</v>
      </c>
      <c r="H45" s="289">
        <v>-0.14566929133858267</v>
      </c>
      <c r="I45" s="341">
        <v>7</v>
      </c>
      <c r="J45" s="289">
        <v>8.0459770114942528E-2</v>
      </c>
      <c r="K45" s="341">
        <v>86</v>
      </c>
      <c r="L45" s="289">
        <v>3.1958379784466744E-2</v>
      </c>
      <c r="M45" s="341">
        <v>0</v>
      </c>
      <c r="N45" s="342" t="s">
        <v>491</v>
      </c>
      <c r="O45" s="341">
        <v>86</v>
      </c>
      <c r="P45" s="289">
        <v>3.1958379784466744E-2</v>
      </c>
    </row>
  </sheetData>
  <mergeCells count="18">
    <mergeCell ref="B2:B4"/>
    <mergeCell ref="K3:L3"/>
    <mergeCell ref="C2:P2"/>
    <mergeCell ref="M3:N3"/>
    <mergeCell ref="O3:P3"/>
    <mergeCell ref="C3:D3"/>
    <mergeCell ref="E3:F3"/>
    <mergeCell ref="G3:H3"/>
    <mergeCell ref="I3:J3"/>
    <mergeCell ref="B25:B27"/>
    <mergeCell ref="C25:P25"/>
    <mergeCell ref="C26:D26"/>
    <mergeCell ref="E26:F26"/>
    <mergeCell ref="G26:H26"/>
    <mergeCell ref="I26:J26"/>
    <mergeCell ref="K26:L26"/>
    <mergeCell ref="M26:N26"/>
    <mergeCell ref="O26:P2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9"/>
  <sheetViews>
    <sheetView showGridLines="0" workbookViewId="0"/>
  </sheetViews>
  <sheetFormatPr baseColWidth="10" defaultColWidth="7.28515625" defaultRowHeight="12.75"/>
  <cols>
    <col min="1" max="1" width="4.28515625" style="113" customWidth="1"/>
    <col min="2" max="2" width="64.5703125" style="113" customWidth="1"/>
    <col min="3" max="5" width="16.42578125" style="114" customWidth="1"/>
    <col min="6" max="6" width="10" style="114" bestFit="1" customWidth="1"/>
    <col min="7" max="7" width="1.28515625" style="192" customWidth="1"/>
    <col min="8" max="10" width="16.42578125" style="113" customWidth="1"/>
    <col min="11" max="11" width="9.5703125" style="113" customWidth="1"/>
    <col min="12" max="16384" width="7.28515625" style="113"/>
  </cols>
  <sheetData>
    <row r="1" spans="1:11">
      <c r="A1" s="203"/>
      <c r="B1" s="142"/>
      <c r="H1" s="115"/>
    </row>
    <row r="2" spans="1:11">
      <c r="A2" s="89"/>
      <c r="B2" s="369"/>
      <c r="C2" s="370"/>
      <c r="D2" s="370"/>
      <c r="E2" s="370"/>
      <c r="F2" s="370"/>
      <c r="H2" s="115"/>
    </row>
    <row r="3" spans="1:11">
      <c r="A3" s="89"/>
      <c r="B3" s="861" t="s">
        <v>62</v>
      </c>
      <c r="C3" s="860" t="s">
        <v>11</v>
      </c>
      <c r="D3" s="860"/>
      <c r="E3" s="860"/>
      <c r="F3" s="860"/>
      <c r="G3" s="88"/>
      <c r="H3" s="860" t="s">
        <v>12</v>
      </c>
      <c r="I3" s="860"/>
      <c r="J3" s="860"/>
      <c r="K3" s="860"/>
    </row>
    <row r="4" spans="1:11" s="749" customFormat="1" ht="14.25">
      <c r="A4" s="141"/>
      <c r="B4" s="862"/>
      <c r="C4" s="371" t="s">
        <v>488</v>
      </c>
      <c r="D4" s="372" t="s">
        <v>489</v>
      </c>
      <c r="E4" s="373" t="s">
        <v>63</v>
      </c>
      <c r="F4" s="373" t="s">
        <v>13</v>
      </c>
      <c r="G4" s="123"/>
      <c r="H4" s="371" t="str">
        <f>'Reported EBITDA'!$F$5</f>
        <v>Q3 2024</v>
      </c>
      <c r="I4" s="372" t="str">
        <f>'Reported EBITDA'!$G$5</f>
        <v>Q3 2023</v>
      </c>
      <c r="J4" s="373" t="s">
        <v>63</v>
      </c>
      <c r="K4" s="373" t="s">
        <v>13</v>
      </c>
    </row>
    <row r="5" spans="1:11" s="103" customFormat="1" ht="7.5" customHeight="1">
      <c r="A5" s="88"/>
      <c r="B5" s="345"/>
      <c r="C5" s="367"/>
      <c r="D5" s="368"/>
      <c r="E5" s="368"/>
      <c r="F5" s="368"/>
      <c r="G5" s="189"/>
      <c r="H5" s="367"/>
      <c r="I5" s="368"/>
      <c r="J5" s="368"/>
      <c r="K5" s="368"/>
    </row>
    <row r="6" spans="1:11">
      <c r="A6" s="88"/>
      <c r="B6" s="345" t="s">
        <v>64</v>
      </c>
      <c r="C6" s="355">
        <v>10351.834999999999</v>
      </c>
      <c r="D6" s="356">
        <v>9807.5820000000003</v>
      </c>
      <c r="E6" s="356">
        <v>544.25299999999879</v>
      </c>
      <c r="F6" s="348">
        <v>5.5493086879110365E-2</v>
      </c>
      <c r="G6" s="187"/>
      <c r="H6" s="355">
        <v>3603.0680000000002</v>
      </c>
      <c r="I6" s="356">
        <v>3437.2430000000004</v>
      </c>
      <c r="J6" s="356">
        <v>165.82499999999982</v>
      </c>
      <c r="K6" s="348">
        <v>4.8243606867480748E-2</v>
      </c>
    </row>
    <row r="7" spans="1:11">
      <c r="A7" s="88"/>
      <c r="B7" s="137" t="s">
        <v>65</v>
      </c>
      <c r="C7" s="343">
        <v>9484.3109999999997</v>
      </c>
      <c r="D7" s="81">
        <v>8931.25</v>
      </c>
      <c r="E7" s="81">
        <v>553.06099999999969</v>
      </c>
      <c r="F7" s="186">
        <v>6.1924254723582983E-2</v>
      </c>
      <c r="G7" s="186"/>
      <c r="H7" s="343">
        <v>3283.857</v>
      </c>
      <c r="I7" s="81">
        <v>3171.2870000000003</v>
      </c>
      <c r="J7" s="81">
        <v>112.56999999999971</v>
      </c>
      <c r="K7" s="186">
        <v>3.549662960179889E-2</v>
      </c>
    </row>
    <row r="8" spans="1:11">
      <c r="A8" s="88"/>
      <c r="B8" s="320" t="s">
        <v>66</v>
      </c>
      <c r="C8" s="353">
        <v>867.524</v>
      </c>
      <c r="D8" s="354">
        <v>876.33199999999999</v>
      </c>
      <c r="E8" s="354">
        <v>-8.8079999999999927</v>
      </c>
      <c r="F8" s="285">
        <v>-1.0050985243035715E-2</v>
      </c>
      <c r="G8" s="186"/>
      <c r="H8" s="353">
        <v>319.21100000000001</v>
      </c>
      <c r="I8" s="354">
        <v>265.95600000000002</v>
      </c>
      <c r="J8" s="354">
        <v>53.254999999999995</v>
      </c>
      <c r="K8" s="285">
        <v>0.2002398893049977</v>
      </c>
    </row>
    <row r="9" spans="1:11">
      <c r="A9" s="88"/>
      <c r="B9" s="345" t="s">
        <v>67</v>
      </c>
      <c r="C9" s="355">
        <v>-6154.9980000000005</v>
      </c>
      <c r="D9" s="356">
        <v>-5759.3729999999996</v>
      </c>
      <c r="E9" s="356">
        <v>-395.62500000000091</v>
      </c>
      <c r="F9" s="348">
        <v>6.8692373284383823E-2</v>
      </c>
      <c r="G9" s="187"/>
      <c r="H9" s="355">
        <v>-2266.5810000000001</v>
      </c>
      <c r="I9" s="356">
        <v>-2056.3090000000002</v>
      </c>
      <c r="J9" s="356">
        <v>-210.27199999999993</v>
      </c>
      <c r="K9" s="348">
        <v>0.10225700514854519</v>
      </c>
    </row>
    <row r="10" spans="1:11">
      <c r="A10" s="88"/>
      <c r="B10" s="137" t="s">
        <v>68</v>
      </c>
      <c r="C10" s="343">
        <v>-4177.8</v>
      </c>
      <c r="D10" s="81">
        <v>-3934.8139999999999</v>
      </c>
      <c r="E10" s="81">
        <v>-242.98600000000033</v>
      </c>
      <c r="F10" s="186">
        <v>6.1752855408159224E-2</v>
      </c>
      <c r="G10" s="186"/>
      <c r="H10" s="343">
        <v>-1579.5840000000003</v>
      </c>
      <c r="I10" s="81">
        <v>-1421.502</v>
      </c>
      <c r="J10" s="81">
        <v>-158.08200000000033</v>
      </c>
      <c r="K10" s="186">
        <v>0.11120772253574063</v>
      </c>
    </row>
    <row r="11" spans="1:11">
      <c r="A11" s="88"/>
      <c r="B11" s="137" t="s">
        <v>69</v>
      </c>
      <c r="C11" s="343">
        <v>-53.276000000000003</v>
      </c>
      <c r="D11" s="81">
        <v>-50.344999999999999</v>
      </c>
      <c r="E11" s="81">
        <v>-2.9310000000000045</v>
      </c>
      <c r="F11" s="186">
        <v>5.8218293772966723E-2</v>
      </c>
      <c r="G11" s="186"/>
      <c r="H11" s="343">
        <v>-14.884</v>
      </c>
      <c r="I11" s="81">
        <v>-24.468</v>
      </c>
      <c r="J11" s="81">
        <v>9.5839999999999996</v>
      </c>
      <c r="K11" s="186">
        <v>-0.3916952754618277</v>
      </c>
    </row>
    <row r="12" spans="1:11">
      <c r="A12" s="88"/>
      <c r="B12" s="137" t="s">
        <v>70</v>
      </c>
      <c r="C12" s="343">
        <v>-965.06399999999996</v>
      </c>
      <c r="D12" s="81">
        <v>-861.476</v>
      </c>
      <c r="E12" s="81">
        <v>-103.58799999999997</v>
      </c>
      <c r="F12" s="186">
        <v>0.12024478917578674</v>
      </c>
      <c r="G12" s="186"/>
      <c r="H12" s="343">
        <v>-293.17199999999991</v>
      </c>
      <c r="I12" s="81">
        <v>-312.31299999999999</v>
      </c>
      <c r="J12" s="81">
        <v>19.141000000000076</v>
      </c>
      <c r="K12" s="186">
        <v>-6.1287874664199271E-2</v>
      </c>
    </row>
    <row r="13" spans="1:11">
      <c r="A13" s="88"/>
      <c r="B13" s="320" t="s">
        <v>71</v>
      </c>
      <c r="C13" s="353">
        <v>-958.85799999999995</v>
      </c>
      <c r="D13" s="354">
        <v>-912.73800000000006</v>
      </c>
      <c r="E13" s="354">
        <v>-46.119999999999891</v>
      </c>
      <c r="F13" s="285">
        <v>5.0529286607986057E-2</v>
      </c>
      <c r="G13" s="285"/>
      <c r="H13" s="353">
        <v>-378.94099999999992</v>
      </c>
      <c r="I13" s="354">
        <v>-298.02600000000007</v>
      </c>
      <c r="J13" s="354">
        <v>-80.91499999999985</v>
      </c>
      <c r="K13" s="285">
        <v>0.27150315744263875</v>
      </c>
    </row>
    <row r="14" spans="1:11">
      <c r="A14" s="88"/>
      <c r="B14" s="345" t="s">
        <v>72</v>
      </c>
      <c r="C14" s="355">
        <v>4196.8369999999986</v>
      </c>
      <c r="D14" s="356">
        <v>4048.2090000000007</v>
      </c>
      <c r="E14" s="356">
        <v>148.62799999999788</v>
      </c>
      <c r="F14" s="348">
        <v>3.6714507576065758E-2</v>
      </c>
      <c r="G14" s="187"/>
      <c r="H14" s="355">
        <v>1336.4870000000001</v>
      </c>
      <c r="I14" s="356">
        <v>1380.9340000000002</v>
      </c>
      <c r="J14" s="356">
        <v>-44.447000000000116</v>
      </c>
      <c r="K14" s="348">
        <v>-3.2186187029937807E-2</v>
      </c>
    </row>
    <row r="15" spans="1:11">
      <c r="A15" s="88"/>
      <c r="B15" s="137" t="s">
        <v>73</v>
      </c>
      <c r="C15" s="343">
        <v>-380.55799999999999</v>
      </c>
      <c r="D15" s="81">
        <v>-378.05200000000002</v>
      </c>
      <c r="E15" s="81">
        <v>7.4710000000000036</v>
      </c>
      <c r="F15" s="186">
        <v>6.6287177425325972E-3</v>
      </c>
      <c r="G15" s="186"/>
      <c r="H15" s="343">
        <v>-134.92099999999999</v>
      </c>
      <c r="I15" s="81">
        <v>-124.94400000000002</v>
      </c>
      <c r="J15" s="81">
        <v>-9.9769999999999754</v>
      </c>
      <c r="K15" s="186">
        <v>7.9851773594570075E-2</v>
      </c>
    </row>
    <row r="16" spans="1:11">
      <c r="A16" s="88"/>
      <c r="B16" s="320" t="s">
        <v>74</v>
      </c>
      <c r="C16" s="353">
        <v>-805.28200000000004</v>
      </c>
      <c r="D16" s="354">
        <v>-770.80899999999997</v>
      </c>
      <c r="E16" s="354">
        <v>-28.17999999999995</v>
      </c>
      <c r="F16" s="285">
        <v>4.4723141530521815E-2</v>
      </c>
      <c r="G16" s="186"/>
      <c r="H16" s="353">
        <v>-262.42900000000009</v>
      </c>
      <c r="I16" s="354">
        <v>-256.13599999999997</v>
      </c>
      <c r="J16" s="354">
        <v>-6.2930000000001201</v>
      </c>
      <c r="K16" s="285">
        <v>2.45689789799175E-2</v>
      </c>
    </row>
    <row r="17" spans="1:11">
      <c r="A17" s="88"/>
      <c r="B17" s="345" t="s">
        <v>75</v>
      </c>
      <c r="C17" s="355">
        <v>3010.9969999999985</v>
      </c>
      <c r="D17" s="356">
        <v>2899.3480000000009</v>
      </c>
      <c r="E17" s="356">
        <v>111.64899999999761</v>
      </c>
      <c r="F17" s="348">
        <v>3.8508312903452024E-2</v>
      </c>
      <c r="G17" s="187"/>
      <c r="H17" s="355">
        <v>939.13699999999994</v>
      </c>
      <c r="I17" s="356">
        <v>999.85400000000027</v>
      </c>
      <c r="J17" s="356">
        <v>-60.717000000000326</v>
      </c>
      <c r="K17" s="348">
        <v>-6.0725865976432813E-2</v>
      </c>
    </row>
    <row r="18" spans="1:11">
      <c r="A18" s="88"/>
      <c r="B18" s="137" t="s">
        <v>76</v>
      </c>
      <c r="C18" s="343">
        <v>-844.01900000000001</v>
      </c>
      <c r="D18" s="81">
        <v>-730.96100000000001</v>
      </c>
      <c r="E18" s="81">
        <v>-113.05799999999999</v>
      </c>
      <c r="F18" s="186">
        <v>0.1546703586101037</v>
      </c>
      <c r="G18" s="186"/>
      <c r="H18" s="343">
        <v>-284.63400000000001</v>
      </c>
      <c r="I18" s="81">
        <v>-246.45300000000003</v>
      </c>
      <c r="J18" s="81">
        <v>-38.180999999999983</v>
      </c>
      <c r="K18" s="186">
        <v>0.15492203381577818</v>
      </c>
    </row>
    <row r="19" spans="1:11">
      <c r="A19" s="88"/>
      <c r="B19" s="357" t="s">
        <v>77</v>
      </c>
      <c r="C19" s="353">
        <v>-198.2</v>
      </c>
      <c r="D19" s="354">
        <v>-170.637</v>
      </c>
      <c r="E19" s="354">
        <v>-27.562999999999988</v>
      </c>
      <c r="F19" s="285">
        <v>0.16153003158752188</v>
      </c>
      <c r="G19" s="186"/>
      <c r="H19" s="353">
        <v>-56.742999999999995</v>
      </c>
      <c r="I19" s="354">
        <v>-40.22399999999999</v>
      </c>
      <c r="J19" s="354">
        <v>-16.519000000000005</v>
      </c>
      <c r="K19" s="285">
        <v>0.41067521877486102</v>
      </c>
    </row>
    <row r="20" spans="1:11">
      <c r="A20" s="88"/>
      <c r="B20" s="345" t="s">
        <v>78</v>
      </c>
      <c r="C20" s="355">
        <v>1968.7779999999982</v>
      </c>
      <c r="D20" s="356">
        <v>1997.7500000000007</v>
      </c>
      <c r="E20" s="356">
        <v>-28.972000000002367</v>
      </c>
      <c r="F20" s="348">
        <v>-1.4502315104493846E-2</v>
      </c>
      <c r="G20" s="187"/>
      <c r="H20" s="355">
        <v>597.76</v>
      </c>
      <c r="I20" s="356">
        <v>713.17700000000036</v>
      </c>
      <c r="J20" s="356">
        <v>-115.41700000000037</v>
      </c>
      <c r="K20" s="348">
        <v>-0.16183500028744657</v>
      </c>
    </row>
    <row r="21" spans="1:11">
      <c r="A21" s="88"/>
      <c r="B21" s="345" t="s">
        <v>79</v>
      </c>
      <c r="C21" s="355">
        <v>-628.99</v>
      </c>
      <c r="D21" s="356">
        <v>-508.27099999999996</v>
      </c>
      <c r="E21" s="356">
        <v>-120.71900000000005</v>
      </c>
      <c r="F21" s="348">
        <v>0.23750912406964009</v>
      </c>
      <c r="G21" s="187"/>
      <c r="H21" s="355">
        <v>-92.175000000000026</v>
      </c>
      <c r="I21" s="356">
        <v>-214.63099999999986</v>
      </c>
      <c r="J21" s="356">
        <v>122.45599999999983</v>
      </c>
      <c r="K21" s="348">
        <v>-0.57054199999068134</v>
      </c>
    </row>
    <row r="22" spans="1:11">
      <c r="A22" s="88"/>
      <c r="B22" s="137" t="s">
        <v>80</v>
      </c>
      <c r="C22" s="343">
        <v>334.99599999999998</v>
      </c>
      <c r="D22" s="81">
        <v>364.66399999999999</v>
      </c>
      <c r="E22" s="81">
        <v>-29.668000000000006</v>
      </c>
      <c r="F22" s="186">
        <v>-8.1357084878134422E-2</v>
      </c>
      <c r="G22" s="186"/>
      <c r="H22" s="343">
        <v>110.23599999999999</v>
      </c>
      <c r="I22" s="81">
        <v>75.567999999999984</v>
      </c>
      <c r="J22" s="81">
        <v>34.668000000000006</v>
      </c>
      <c r="K22" s="186">
        <v>0.45876561507516422</v>
      </c>
    </row>
    <row r="23" spans="1:11">
      <c r="A23" s="88"/>
      <c r="B23" s="143" t="s">
        <v>81</v>
      </c>
      <c r="C23" s="343">
        <v>-1178.654</v>
      </c>
      <c r="D23" s="81">
        <v>-1253.0519999999999</v>
      </c>
      <c r="E23" s="81">
        <v>74.397999999999911</v>
      </c>
      <c r="F23" s="186">
        <v>-5.9373433823975308E-2</v>
      </c>
      <c r="G23" s="186"/>
      <c r="H23" s="343">
        <v>-281.16800000000001</v>
      </c>
      <c r="I23" s="81">
        <v>-418.57799999999986</v>
      </c>
      <c r="J23" s="81">
        <v>137.40999999999985</v>
      </c>
      <c r="K23" s="186">
        <v>-0.32827812259602729</v>
      </c>
    </row>
    <row r="24" spans="1:11">
      <c r="A24" s="88"/>
      <c r="B24" s="143" t="s">
        <v>82</v>
      </c>
      <c r="C24" s="343">
        <v>288.375</v>
      </c>
      <c r="D24" s="81">
        <v>313.483</v>
      </c>
      <c r="E24" s="81">
        <v>-25.108000000000004</v>
      </c>
      <c r="F24" s="186">
        <v>-8.0093657391309914E-2</v>
      </c>
      <c r="G24" s="186"/>
      <c r="H24" s="343">
        <v>75.217999999999989</v>
      </c>
      <c r="I24" s="81">
        <v>143.53300000000002</v>
      </c>
      <c r="J24" s="81">
        <v>-68.315000000000026</v>
      </c>
      <c r="K24" s="186">
        <v>-0.47595326510279878</v>
      </c>
    </row>
    <row r="25" spans="1:11">
      <c r="A25" s="88"/>
      <c r="B25" s="357" t="s">
        <v>83</v>
      </c>
      <c r="C25" s="353">
        <v>-73.706999999999994</v>
      </c>
      <c r="D25" s="354">
        <v>66.634</v>
      </c>
      <c r="E25" s="354">
        <v>-140.34100000000001</v>
      </c>
      <c r="F25" s="285">
        <v>-2.1061470120358976</v>
      </c>
      <c r="G25" s="186"/>
      <c r="H25" s="353">
        <v>3.5390000000000015</v>
      </c>
      <c r="I25" s="354">
        <v>-15.153999999999996</v>
      </c>
      <c r="J25" s="354">
        <v>18.692999999999998</v>
      </c>
      <c r="K25" s="285">
        <v>-1.2335357001451763</v>
      </c>
    </row>
    <row r="26" spans="1:11">
      <c r="A26" s="88"/>
      <c r="B26" s="345" t="s">
        <v>84</v>
      </c>
      <c r="C26" s="355">
        <v>3.694</v>
      </c>
      <c r="D26" s="356">
        <v>-173.72900000000001</v>
      </c>
      <c r="E26" s="356">
        <v>177.423</v>
      </c>
      <c r="F26" s="348">
        <v>-1.021263001571413</v>
      </c>
      <c r="G26" s="187"/>
      <c r="H26" s="355">
        <v>2.302</v>
      </c>
      <c r="I26" s="356">
        <v>-2.6480000000000032</v>
      </c>
      <c r="J26" s="356">
        <v>4.9500000000000028</v>
      </c>
      <c r="K26" s="348">
        <v>-1.8693353474320231</v>
      </c>
    </row>
    <row r="27" spans="1:11">
      <c r="A27" s="88"/>
      <c r="B27" s="320" t="s">
        <v>85</v>
      </c>
      <c r="C27" s="353">
        <v>3.8010000000000002</v>
      </c>
      <c r="D27" s="354">
        <v>-174.68700000000001</v>
      </c>
      <c r="E27" s="354">
        <v>178.488</v>
      </c>
      <c r="F27" s="285">
        <v>-1.0217589173779389</v>
      </c>
      <c r="G27" s="186"/>
      <c r="H27" s="353">
        <v>2.4020000000000001</v>
      </c>
      <c r="I27" s="354">
        <v>-0.46500000000000341</v>
      </c>
      <c r="J27" s="354">
        <v>2.8670000000000035</v>
      </c>
      <c r="K27" s="285" t="s">
        <v>490</v>
      </c>
    </row>
    <row r="28" spans="1:11">
      <c r="A28" s="88"/>
      <c r="B28" s="320" t="s">
        <v>486</v>
      </c>
      <c r="C28" s="353">
        <v>-0.107</v>
      </c>
      <c r="D28" s="375">
        <v>0.95799999999999996</v>
      </c>
      <c r="E28" s="354">
        <v>-1.0649999999999999</v>
      </c>
      <c r="F28" s="285">
        <v>-1.1116910229645094</v>
      </c>
      <c r="G28" s="186"/>
      <c r="H28" s="353">
        <v>-9.9999999999999992E-2</v>
      </c>
      <c r="I28" s="375">
        <v>-2.1829999999999998</v>
      </c>
      <c r="J28" s="354">
        <v>2.0829999999999997</v>
      </c>
      <c r="K28" s="285">
        <v>-0.95419147961520845</v>
      </c>
    </row>
    <row r="29" spans="1:11">
      <c r="A29" s="88"/>
      <c r="B29" s="345" t="s">
        <v>86</v>
      </c>
      <c r="C29" s="355">
        <v>1343.4819999999982</v>
      </c>
      <c r="D29" s="356">
        <v>1315.7500000000007</v>
      </c>
      <c r="E29" s="356">
        <v>27.73199999999747</v>
      </c>
      <c r="F29" s="348">
        <v>2.1076952308567432E-2</v>
      </c>
      <c r="G29" s="187"/>
      <c r="H29" s="355">
        <v>507.887</v>
      </c>
      <c r="I29" s="356">
        <v>495.89800000000048</v>
      </c>
      <c r="J29" s="356">
        <v>11.988999999999521</v>
      </c>
      <c r="K29" s="348">
        <v>2.4176342715638066E-2</v>
      </c>
    </row>
    <row r="30" spans="1:11">
      <c r="A30" s="88"/>
      <c r="B30" s="320" t="s">
        <v>87</v>
      </c>
      <c r="C30" s="353">
        <v>-485.983</v>
      </c>
      <c r="D30" s="354">
        <v>-511.286</v>
      </c>
      <c r="E30" s="354">
        <v>25.302999999999997</v>
      </c>
      <c r="F30" s="285">
        <v>-4.948893574242208E-2</v>
      </c>
      <c r="G30" s="186"/>
      <c r="H30" s="353">
        <v>-128.339</v>
      </c>
      <c r="I30" s="354">
        <v>-150.46499999999997</v>
      </c>
      <c r="J30" s="354">
        <v>22.125999999999976</v>
      </c>
      <c r="K30" s="285">
        <v>-0.14705080915827584</v>
      </c>
    </row>
    <row r="31" spans="1:11">
      <c r="A31" s="88"/>
      <c r="B31" s="345" t="s">
        <v>88</v>
      </c>
      <c r="C31" s="349">
        <v>857.4989999999982</v>
      </c>
      <c r="D31" s="350">
        <v>804.46400000000062</v>
      </c>
      <c r="E31" s="350">
        <v>53.034999999997581</v>
      </c>
      <c r="F31" s="352">
        <v>6.5925883569678101E-2</v>
      </c>
      <c r="G31" s="186"/>
      <c r="H31" s="349">
        <v>379.548</v>
      </c>
      <c r="I31" s="350">
        <v>345.4330000000005</v>
      </c>
      <c r="J31" s="350">
        <v>34.114999999999498</v>
      </c>
      <c r="K31" s="352">
        <v>9.876010688034853E-2</v>
      </c>
    </row>
    <row r="32" spans="1:11">
      <c r="A32" s="88"/>
      <c r="B32" s="320" t="s">
        <v>89</v>
      </c>
      <c r="C32" s="321">
        <v>1888.107</v>
      </c>
      <c r="D32" s="658">
        <v>281.95999999999998</v>
      </c>
      <c r="E32" s="658">
        <v>1606.1469999999999</v>
      </c>
      <c r="F32" s="659" t="s">
        <v>490</v>
      </c>
      <c r="G32" s="186"/>
      <c r="H32" s="321">
        <v>-114.21900000000005</v>
      </c>
      <c r="I32" s="658">
        <v>84.290999999999968</v>
      </c>
      <c r="J32" s="658">
        <v>-198.51000000000002</v>
      </c>
      <c r="K32" s="659">
        <v>-2.3550556998967873</v>
      </c>
    </row>
    <row r="33" spans="1:11">
      <c r="A33" s="88"/>
      <c r="B33" s="345" t="s">
        <v>90</v>
      </c>
      <c r="C33" s="349">
        <v>2745.6059999999979</v>
      </c>
      <c r="D33" s="350">
        <v>1086.4240000000007</v>
      </c>
      <c r="E33" s="350">
        <v>1659.1819999999998</v>
      </c>
      <c r="F33" s="351">
        <v>1.5271956436897529</v>
      </c>
      <c r="G33" s="186"/>
      <c r="H33" s="349">
        <v>265.32899999999995</v>
      </c>
      <c r="I33" s="350">
        <v>429.72400000000005</v>
      </c>
      <c r="J33" s="350">
        <v>-164.09500000000003</v>
      </c>
      <c r="K33" s="351">
        <v>-0.38255950330910093</v>
      </c>
    </row>
    <row r="34" spans="1:11">
      <c r="A34" s="88"/>
      <c r="B34" s="345" t="s">
        <v>91</v>
      </c>
      <c r="C34" s="346">
        <v>2465.5529999999999</v>
      </c>
      <c r="D34" s="347">
        <v>782.73800000000006</v>
      </c>
      <c r="E34" s="347">
        <v>1682.8149999999998</v>
      </c>
      <c r="F34" s="348">
        <v>2.1499083984679417</v>
      </c>
      <c r="G34" s="187"/>
      <c r="H34" s="346">
        <v>175.81700000000001</v>
      </c>
      <c r="I34" s="347">
        <v>306.60100000000006</v>
      </c>
      <c r="J34" s="347">
        <v>-130.48400000000004</v>
      </c>
      <c r="K34" s="348">
        <v>-0.42656090488941667</v>
      </c>
    </row>
    <row r="35" spans="1:11">
      <c r="A35" s="88"/>
      <c r="B35" s="364" t="s">
        <v>92</v>
      </c>
      <c r="C35" s="656">
        <v>280.053</v>
      </c>
      <c r="D35" s="657">
        <v>303.68599999999998</v>
      </c>
      <c r="E35" s="657">
        <v>-23.632999999999981</v>
      </c>
      <c r="F35" s="395">
        <v>-7.7820511976185891E-2</v>
      </c>
      <c r="G35" s="186"/>
      <c r="H35" s="656">
        <v>89.512</v>
      </c>
      <c r="I35" s="657">
        <v>123.12299999999999</v>
      </c>
      <c r="J35" s="657">
        <v>-33.61099999999999</v>
      </c>
      <c r="K35" s="395">
        <v>-0.27298717542619977</v>
      </c>
    </row>
    <row r="36" spans="1:11" ht="14.25" customHeight="1">
      <c r="A36" s="89"/>
      <c r="B36" s="358"/>
      <c r="C36" s="354"/>
      <c r="D36" s="354"/>
      <c r="E36" s="354"/>
      <c r="F36" s="285"/>
      <c r="G36" s="186"/>
      <c r="H36" s="354"/>
      <c r="I36" s="354"/>
      <c r="J36" s="354"/>
      <c r="K36" s="285"/>
    </row>
    <row r="37" spans="1:11">
      <c r="A37" s="89"/>
      <c r="B37" s="359" t="s">
        <v>93</v>
      </c>
      <c r="C37" s="360">
        <v>5.7508075623761319E-3</v>
      </c>
      <c r="D37" s="361">
        <v>5.3442914604032495E-3</v>
      </c>
      <c r="E37" s="361">
        <v>4.0651610197288239E-4</v>
      </c>
      <c r="F37" s="362">
        <v>7.6065481268158486E-2</v>
      </c>
      <c r="G37" s="344"/>
      <c r="H37" s="360">
        <v>2.7049897354606274E-3</v>
      </c>
      <c r="I37" s="361">
        <v>2.4146557197252901E-3</v>
      </c>
      <c r="J37" s="361">
        <v>2.9033401573533724E-4</v>
      </c>
      <c r="K37" s="362">
        <v>0.1202382655894183</v>
      </c>
    </row>
    <row r="38" spans="1:11">
      <c r="A38" s="89"/>
      <c r="B38" s="359" t="s">
        <v>94</v>
      </c>
      <c r="C38" s="360">
        <v>1.7231626617988372E-2</v>
      </c>
      <c r="D38" s="361">
        <v>1.9519315316225622E-3</v>
      </c>
      <c r="E38" s="361">
        <v>1.527969508636581E-2</v>
      </c>
      <c r="F38" s="363" t="s">
        <v>490</v>
      </c>
      <c r="G38" s="190"/>
      <c r="H38" s="360">
        <v>-1.0661271231829153E-3</v>
      </c>
      <c r="I38" s="361">
        <v>4.4329836654381349E-4</v>
      </c>
      <c r="J38" s="361">
        <v>-1.5094254897267288E-3</v>
      </c>
      <c r="K38" s="363">
        <v>-3.4049877095081613</v>
      </c>
    </row>
    <row r="39" spans="1:11">
      <c r="A39" s="89"/>
      <c r="B39" s="359" t="s">
        <v>95</v>
      </c>
      <c r="C39" s="360">
        <v>2.2982434180364504E-2</v>
      </c>
      <c r="D39" s="361">
        <v>7.296222992025812E-3</v>
      </c>
      <c r="E39" s="361">
        <v>1.568621118833869E-2</v>
      </c>
      <c r="F39" s="363">
        <v>2.1499084122678909</v>
      </c>
      <c r="G39" s="190"/>
      <c r="H39" s="360">
        <v>1.6388626122777121E-3</v>
      </c>
      <c r="I39" s="361">
        <v>2.8579540862691036E-3</v>
      </c>
      <c r="J39" s="361">
        <v>-1.2190914739913915E-3</v>
      </c>
      <c r="K39" s="363">
        <v>-0.42656090237714284</v>
      </c>
    </row>
    <row r="40" spans="1:11">
      <c r="A40" s="89"/>
      <c r="C40" s="113"/>
      <c r="D40" s="113"/>
      <c r="E40" s="113"/>
      <c r="F40" s="113"/>
      <c r="G40" s="113"/>
      <c r="J40" s="142"/>
    </row>
    <row r="41" spans="1:11" ht="43.5" customHeight="1">
      <c r="A41" s="89"/>
      <c r="B41" s="859" t="s">
        <v>485</v>
      </c>
      <c r="C41" s="859"/>
      <c r="D41" s="859"/>
      <c r="E41" s="859"/>
      <c r="F41" s="859"/>
      <c r="G41" s="859"/>
      <c r="H41" s="859"/>
      <c r="I41" s="859"/>
      <c r="J41" s="859"/>
      <c r="K41" s="859"/>
    </row>
    <row r="42" spans="1:11" ht="23.25" customHeight="1">
      <c r="A42" s="89"/>
      <c r="B42" s="859" t="s">
        <v>484</v>
      </c>
      <c r="C42" s="859"/>
      <c r="D42" s="859"/>
      <c r="E42" s="859"/>
      <c r="F42" s="859"/>
      <c r="G42" s="859"/>
    </row>
    <row r="43" spans="1:11">
      <c r="C43" s="113"/>
      <c r="D43" s="113"/>
      <c r="E43" s="113"/>
      <c r="F43" s="113"/>
      <c r="G43" s="113"/>
    </row>
    <row r="44" spans="1:11" ht="14.25">
      <c r="B44" s="116"/>
      <c r="C44" s="77"/>
      <c r="D44" s="78"/>
      <c r="E44" s="78"/>
      <c r="F44" s="78"/>
      <c r="G44" s="78"/>
    </row>
    <row r="45" spans="1:11" ht="14.25">
      <c r="B45" s="116"/>
      <c r="C45" s="77"/>
      <c r="D45" s="78"/>
      <c r="E45" s="78"/>
      <c r="F45" s="78"/>
      <c r="G45" s="191"/>
    </row>
    <row r="46" spans="1:11" ht="14.25">
      <c r="B46" s="116"/>
      <c r="C46" s="77"/>
      <c r="D46" s="78"/>
      <c r="E46" s="78"/>
      <c r="F46" s="78"/>
      <c r="G46" s="191"/>
    </row>
    <row r="47" spans="1:11" ht="14.25">
      <c r="B47" s="116"/>
      <c r="C47" s="77"/>
      <c r="D47" s="78"/>
      <c r="E47" s="78"/>
      <c r="F47" s="78"/>
      <c r="G47" s="191"/>
      <c r="H47" s="77"/>
    </row>
    <row r="48" spans="1:11" s="103" customFormat="1" ht="6" customHeight="1">
      <c r="C48" s="77"/>
      <c r="D48" s="78"/>
      <c r="E48" s="78"/>
      <c r="F48" s="78"/>
      <c r="G48" s="191"/>
    </row>
    <row r="49" spans="2:7" s="103" customFormat="1" ht="18" hidden="1" customHeight="1">
      <c r="B49" s="117" t="s">
        <v>96</v>
      </c>
      <c r="C49" s="77"/>
      <c r="D49" s="78"/>
      <c r="E49" s="78"/>
      <c r="F49" s="78"/>
      <c r="G49" s="191"/>
    </row>
    <row r="50" spans="2:7" ht="6" customHeight="1">
      <c r="C50" s="77"/>
      <c r="D50" s="78"/>
      <c r="E50" s="78"/>
      <c r="F50" s="78"/>
      <c r="G50" s="191"/>
    </row>
    <row r="51" spans="2:7" ht="14.25">
      <c r="C51" s="77"/>
      <c r="D51" s="78"/>
      <c r="E51" s="78"/>
      <c r="F51" s="78"/>
      <c r="G51" s="191"/>
    </row>
    <row r="52" spans="2:7" ht="14.25">
      <c r="C52" s="77"/>
      <c r="D52" s="78"/>
      <c r="E52" s="78"/>
      <c r="F52" s="78"/>
      <c r="G52" s="191"/>
    </row>
    <row r="53" spans="2:7" ht="14.25">
      <c r="C53" s="77"/>
      <c r="D53" s="78"/>
      <c r="E53" s="78"/>
      <c r="F53" s="78"/>
      <c r="G53" s="191"/>
    </row>
    <row r="54" spans="2:7" ht="14.25">
      <c r="C54" s="77"/>
      <c r="D54" s="78"/>
      <c r="E54" s="78"/>
      <c r="F54" s="78"/>
      <c r="G54" s="191"/>
    </row>
    <row r="55" spans="2:7" ht="14.25">
      <c r="C55" s="77"/>
      <c r="D55" s="78"/>
      <c r="E55" s="78"/>
      <c r="F55" s="78"/>
      <c r="G55" s="191"/>
    </row>
    <row r="56" spans="2:7" ht="14.25">
      <c r="C56" s="77"/>
      <c r="D56" s="78"/>
      <c r="E56" s="78"/>
      <c r="F56" s="78"/>
      <c r="G56" s="191"/>
    </row>
    <row r="57" spans="2:7" ht="14.25">
      <c r="C57" s="77"/>
      <c r="D57" s="78"/>
      <c r="E57" s="78"/>
      <c r="F57" s="78"/>
      <c r="G57" s="191"/>
    </row>
    <row r="58" spans="2:7" ht="14.25">
      <c r="C58" s="77"/>
      <c r="D58" s="78"/>
      <c r="E58" s="78"/>
      <c r="F58" s="78"/>
      <c r="G58" s="191"/>
    </row>
    <row r="59" spans="2:7" ht="14.25">
      <c r="C59" s="77"/>
      <c r="D59" s="78"/>
      <c r="E59" s="78"/>
      <c r="F59" s="78"/>
      <c r="G59" s="191"/>
    </row>
    <row r="60" spans="2:7" ht="14.25">
      <c r="C60" s="77"/>
      <c r="D60" s="78"/>
      <c r="E60" s="78"/>
      <c r="F60" s="78"/>
      <c r="G60" s="191"/>
    </row>
    <row r="61" spans="2:7">
      <c r="C61" s="113"/>
      <c r="D61" s="113"/>
      <c r="E61" s="113"/>
      <c r="F61" s="113"/>
      <c r="G61" s="142"/>
    </row>
    <row r="62" spans="2:7">
      <c r="C62" s="113"/>
      <c r="D62" s="113"/>
      <c r="E62" s="113"/>
      <c r="F62" s="113"/>
      <c r="G62" s="142"/>
    </row>
    <row r="63" spans="2:7">
      <c r="C63" s="113"/>
      <c r="D63" s="113"/>
      <c r="E63" s="113"/>
      <c r="F63" s="113"/>
      <c r="G63" s="142"/>
    </row>
    <row r="64" spans="2:7">
      <c r="C64" s="113"/>
      <c r="D64" s="113"/>
      <c r="E64" s="113"/>
      <c r="F64" s="113"/>
      <c r="G64" s="142"/>
    </row>
    <row r="65" spans="3:7">
      <c r="C65" s="113"/>
      <c r="D65" s="113"/>
      <c r="E65" s="113"/>
      <c r="F65" s="113"/>
      <c r="G65" s="142"/>
    </row>
    <row r="66" spans="3:7">
      <c r="C66" s="113"/>
      <c r="D66" s="113"/>
      <c r="E66" s="113"/>
      <c r="F66" s="113"/>
      <c r="G66" s="142"/>
    </row>
    <row r="67" spans="3:7">
      <c r="C67" s="113"/>
      <c r="D67" s="113"/>
      <c r="E67" s="113"/>
      <c r="F67" s="113"/>
      <c r="G67" s="142"/>
    </row>
    <row r="68" spans="3:7">
      <c r="C68" s="113"/>
      <c r="D68" s="113"/>
      <c r="E68" s="113"/>
      <c r="F68" s="113"/>
      <c r="G68" s="142"/>
    </row>
    <row r="69" spans="3:7">
      <c r="C69" s="113"/>
      <c r="D69" s="113"/>
      <c r="E69" s="113"/>
      <c r="F69" s="113"/>
      <c r="G69" s="142"/>
    </row>
    <row r="70" spans="3:7">
      <c r="C70" s="113"/>
      <c r="D70" s="113"/>
      <c r="E70" s="113"/>
      <c r="F70" s="113"/>
      <c r="G70" s="142"/>
    </row>
    <row r="71" spans="3:7">
      <c r="C71" s="113"/>
      <c r="D71" s="113"/>
      <c r="E71" s="113"/>
      <c r="F71" s="113"/>
      <c r="G71" s="142"/>
    </row>
    <row r="72" spans="3:7">
      <c r="C72" s="113"/>
      <c r="D72" s="113"/>
      <c r="E72" s="113"/>
      <c r="F72" s="113"/>
      <c r="G72" s="142"/>
    </row>
    <row r="73" spans="3:7">
      <c r="C73" s="113"/>
      <c r="D73" s="113"/>
      <c r="E73" s="113"/>
      <c r="F73" s="113"/>
      <c r="G73" s="142"/>
    </row>
    <row r="74" spans="3:7">
      <c r="C74" s="113"/>
      <c r="D74" s="113"/>
      <c r="E74" s="113"/>
      <c r="F74" s="113"/>
      <c r="G74" s="142"/>
    </row>
    <row r="75" spans="3:7">
      <c r="C75" s="113"/>
      <c r="D75" s="113"/>
      <c r="E75" s="113"/>
      <c r="F75" s="113"/>
      <c r="G75" s="142"/>
    </row>
    <row r="76" spans="3:7">
      <c r="C76" s="113"/>
      <c r="D76" s="113"/>
      <c r="E76" s="113"/>
      <c r="F76" s="113"/>
      <c r="G76" s="142"/>
    </row>
    <row r="77" spans="3:7">
      <c r="C77" s="113"/>
      <c r="D77" s="113"/>
      <c r="E77" s="113"/>
      <c r="F77" s="113"/>
      <c r="G77" s="142"/>
    </row>
    <row r="78" spans="3:7">
      <c r="C78" s="113"/>
      <c r="D78" s="113"/>
      <c r="E78" s="113"/>
      <c r="F78" s="113"/>
      <c r="G78" s="142"/>
    </row>
    <row r="79" spans="3:7">
      <c r="C79" s="113"/>
      <c r="D79" s="113"/>
      <c r="E79" s="113"/>
      <c r="F79" s="113"/>
      <c r="G79" s="142"/>
    </row>
  </sheetData>
  <mergeCells count="5">
    <mergeCell ref="B42:G42"/>
    <mergeCell ref="C3:F3"/>
    <mergeCell ref="B3:B4"/>
    <mergeCell ref="H3:K3"/>
    <mergeCell ref="B41:K41"/>
  </mergeCells>
  <phoneticPr fontId="12" type="noConversion"/>
  <printOptions horizontalCentered="1" verticalCentered="1"/>
  <pageMargins left="0.31496062992125984" right="0.39370078740157483" top="0.4" bottom="0.32" header="0.3" footer="0.28000000000000003"/>
  <pageSetup paperSize="9" scale="90" orientation="landscape" r:id="rId1"/>
  <headerFooter alignWithMargins="0">
    <oddHeader>&amp;C&amp;"Arial"&amp;8&amp;K000000INTERNAL&amp;1#</oddHeader>
  </headerFooter>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15"/>
  <sheetViews>
    <sheetView showGridLines="0" workbookViewId="0"/>
  </sheetViews>
  <sheetFormatPr baseColWidth="10" defaultColWidth="11.42578125" defaultRowHeight="12.75"/>
  <cols>
    <col min="1" max="1" width="9.28515625" style="103" customWidth="1"/>
    <col min="2" max="2" width="65.85546875" style="103" customWidth="1"/>
    <col min="3" max="4" width="16.42578125" style="103" bestFit="1" customWidth="1"/>
    <col min="5" max="6" width="11.42578125" style="103"/>
    <col min="7" max="7" width="2" style="103" customWidth="1"/>
    <col min="8" max="16384" width="11.42578125" style="103"/>
  </cols>
  <sheetData>
    <row r="1" spans="1:11">
      <c r="A1" s="89"/>
      <c r="B1" s="89"/>
      <c r="C1" s="89"/>
      <c r="D1" s="89"/>
      <c r="E1" s="89"/>
      <c r="F1" s="89"/>
      <c r="G1" s="89"/>
    </row>
    <row r="2" spans="1:11">
      <c r="A2" s="89"/>
      <c r="B2" s="866"/>
      <c r="C2" s="866"/>
      <c r="D2" s="866"/>
      <c r="E2" s="866"/>
      <c r="F2" s="866"/>
      <c r="G2" s="89"/>
    </row>
    <row r="3" spans="1:11" ht="20.25" customHeight="1">
      <c r="A3" s="89"/>
      <c r="B3" s="864" t="s">
        <v>97</v>
      </c>
      <c r="C3" s="863" t="s">
        <v>11</v>
      </c>
      <c r="D3" s="863"/>
      <c r="E3" s="863"/>
      <c r="F3" s="863"/>
      <c r="G3" s="89"/>
      <c r="H3" s="863" t="s">
        <v>12</v>
      </c>
      <c r="I3" s="863"/>
      <c r="J3" s="863"/>
      <c r="K3" s="863"/>
    </row>
    <row r="4" spans="1:11" ht="20.25" customHeight="1">
      <c r="A4" s="89"/>
      <c r="B4" s="865"/>
      <c r="C4" s="377" t="s">
        <v>488</v>
      </c>
      <c r="D4" s="378" t="s">
        <v>489</v>
      </c>
      <c r="E4" s="379" t="s">
        <v>63</v>
      </c>
      <c r="F4" s="379" t="s">
        <v>2</v>
      </c>
      <c r="G4" s="89"/>
      <c r="H4" s="377" t="str">
        <f>'Reported EBITDA'!$F$5</f>
        <v>Q3 2024</v>
      </c>
      <c r="I4" s="378" t="str">
        <f>'Reported EBITDA'!$G$5</f>
        <v>Q3 2023</v>
      </c>
      <c r="J4" s="379" t="s">
        <v>63</v>
      </c>
      <c r="K4" s="379" t="s">
        <v>2</v>
      </c>
    </row>
    <row r="5" spans="1:11">
      <c r="A5" s="89"/>
      <c r="B5" s="380"/>
      <c r="C5" s="381"/>
      <c r="D5" s="382"/>
      <c r="E5" s="382"/>
      <c r="F5" s="382"/>
      <c r="G5" s="89"/>
      <c r="H5" s="381"/>
      <c r="I5" s="382"/>
      <c r="J5" s="382"/>
      <c r="K5" s="382"/>
    </row>
    <row r="6" spans="1:11">
      <c r="A6" s="89"/>
      <c r="B6" s="383" t="s">
        <v>98</v>
      </c>
      <c r="C6" s="384"/>
      <c r="D6" s="384"/>
      <c r="E6" s="384"/>
      <c r="F6" s="385"/>
      <c r="G6" s="89"/>
      <c r="H6" s="384"/>
      <c r="I6" s="384"/>
      <c r="J6" s="384"/>
      <c r="K6" s="385"/>
    </row>
    <row r="7" spans="1:11">
      <c r="A7" s="89"/>
      <c r="B7" s="97" t="s">
        <v>5</v>
      </c>
      <c r="C7" s="376">
        <v>41.936</v>
      </c>
      <c r="D7" s="206">
        <v>47.561999999999998</v>
      </c>
      <c r="E7" s="206">
        <v>-5.6259999999999977</v>
      </c>
      <c r="F7" s="186">
        <v>-0.11828770867499261</v>
      </c>
      <c r="G7" s="206"/>
      <c r="H7" s="376">
        <v>18.715</v>
      </c>
      <c r="I7" s="206">
        <v>2.2369999999999948</v>
      </c>
      <c r="J7" s="206">
        <v>16.478000000000005</v>
      </c>
      <c r="K7" s="186" t="s">
        <v>490</v>
      </c>
    </row>
    <row r="8" spans="1:11">
      <c r="A8" s="89"/>
      <c r="B8" s="97" t="s">
        <v>6</v>
      </c>
      <c r="C8" s="376">
        <v>867.95600000000002</v>
      </c>
      <c r="D8" s="206">
        <v>819.09</v>
      </c>
      <c r="E8" s="206">
        <v>48.865999999999985</v>
      </c>
      <c r="F8" s="186">
        <v>5.9658889743495758E-2</v>
      </c>
      <c r="G8" s="206"/>
      <c r="H8" s="376">
        <v>294.63700000000006</v>
      </c>
      <c r="I8" s="206">
        <v>276.73500000000001</v>
      </c>
      <c r="J8" s="206">
        <v>17.902000000000044</v>
      </c>
      <c r="K8" s="186">
        <v>6.469004643431453E-2</v>
      </c>
    </row>
    <row r="9" spans="1:11">
      <c r="A9" s="89"/>
      <c r="B9" s="97" t="s">
        <v>7</v>
      </c>
      <c r="C9" s="376">
        <v>1360.135</v>
      </c>
      <c r="D9" s="206">
        <v>1286.9549999999999</v>
      </c>
      <c r="E9" s="206">
        <v>73.180000000000064</v>
      </c>
      <c r="F9" s="186">
        <v>5.6862905074380965E-2</v>
      </c>
      <c r="G9" s="206"/>
      <c r="H9" s="376">
        <v>458.26300000000003</v>
      </c>
      <c r="I9" s="206">
        <v>518.46699999999987</v>
      </c>
      <c r="J9" s="206">
        <v>-60.203999999999837</v>
      </c>
      <c r="K9" s="186">
        <v>-0.11611925156278002</v>
      </c>
    </row>
    <row r="10" spans="1:11">
      <c r="A10" s="89"/>
      <c r="B10" s="389" t="s">
        <v>45</v>
      </c>
      <c r="C10" s="390">
        <v>255.43899999999999</v>
      </c>
      <c r="D10" s="391">
        <v>233.779</v>
      </c>
      <c r="E10" s="391">
        <v>21.659999999999997</v>
      </c>
      <c r="F10" s="285">
        <v>9.2651606859469826E-2</v>
      </c>
      <c r="G10" s="206"/>
      <c r="H10" s="390">
        <v>92.066999999999979</v>
      </c>
      <c r="I10" s="391">
        <v>90.548000000000002</v>
      </c>
      <c r="J10" s="391">
        <v>1.518999999999977</v>
      </c>
      <c r="K10" s="285">
        <v>1.6775632813535113E-2</v>
      </c>
    </row>
    <row r="11" spans="1:11" s="170" customFormat="1">
      <c r="A11" s="146"/>
      <c r="B11" s="386" t="s">
        <v>99</v>
      </c>
      <c r="C11" s="387">
        <v>2525.4659999999999</v>
      </c>
      <c r="D11" s="388">
        <v>2387.386</v>
      </c>
      <c r="E11" s="388">
        <v>138.08000000000004</v>
      </c>
      <c r="F11" s="348">
        <v>5.7837316629987701E-2</v>
      </c>
      <c r="G11" s="216"/>
      <c r="H11" s="387">
        <v>863.68200000000002</v>
      </c>
      <c r="I11" s="388">
        <v>887.98699999999985</v>
      </c>
      <c r="J11" s="388">
        <v>-24.304999999999808</v>
      </c>
      <c r="K11" s="348">
        <v>2.7370896195552219E-2</v>
      </c>
    </row>
    <row r="12" spans="1:11">
      <c r="A12" s="88"/>
      <c r="B12" s="382"/>
      <c r="C12" s="394"/>
      <c r="D12" s="403"/>
      <c r="E12" s="403"/>
      <c r="F12" s="404"/>
      <c r="G12" s="206"/>
      <c r="H12" s="394"/>
      <c r="I12" s="403"/>
      <c r="J12" s="403"/>
      <c r="K12" s="404"/>
    </row>
    <row r="13" spans="1:11">
      <c r="A13" s="89"/>
      <c r="B13" s="399" t="s">
        <v>100</v>
      </c>
      <c r="C13" s="400"/>
      <c r="D13" s="400"/>
      <c r="E13" s="400"/>
      <c r="F13" s="401"/>
      <c r="G13" s="216"/>
      <c r="H13" s="400"/>
      <c r="I13" s="400"/>
      <c r="J13" s="400"/>
      <c r="K13" s="401"/>
    </row>
    <row r="14" spans="1:11">
      <c r="A14" s="89"/>
      <c r="B14" s="97" t="s">
        <v>5</v>
      </c>
      <c r="C14" s="376">
        <v>1013.279</v>
      </c>
      <c r="D14" s="206">
        <v>771.41600000000005</v>
      </c>
      <c r="E14" s="206">
        <v>241.86299999999994</v>
      </c>
      <c r="F14" s="186">
        <v>0.31353122050877857</v>
      </c>
      <c r="G14" s="206"/>
      <c r="H14" s="376">
        <v>430.47500000000002</v>
      </c>
      <c r="I14" s="206">
        <v>270.81700000000006</v>
      </c>
      <c r="J14" s="206">
        <v>159.65799999999996</v>
      </c>
      <c r="K14" s="186">
        <v>0.58954201545693197</v>
      </c>
    </row>
    <row r="15" spans="1:11">
      <c r="A15" s="89"/>
      <c r="B15" s="97" t="s">
        <v>6</v>
      </c>
      <c r="C15" s="376">
        <v>5274.8879999999999</v>
      </c>
      <c r="D15" s="206">
        <v>5329.9089999999997</v>
      </c>
      <c r="E15" s="206">
        <v>-55.020999999999731</v>
      </c>
      <c r="F15" s="186">
        <v>-1.0323065553276778E-2</v>
      </c>
      <c r="G15" s="206"/>
      <c r="H15" s="376">
        <v>1831.5819999999999</v>
      </c>
      <c r="I15" s="206">
        <v>1789.1449999999995</v>
      </c>
      <c r="J15" s="206">
        <v>42.437000000000353</v>
      </c>
      <c r="K15" s="186">
        <v>2.3719150767545605E-2</v>
      </c>
    </row>
    <row r="16" spans="1:11">
      <c r="A16" s="89"/>
      <c r="B16" s="389" t="s">
        <v>7</v>
      </c>
      <c r="C16" s="390">
        <v>1691.09</v>
      </c>
      <c r="D16" s="391">
        <v>1442.5820000000001</v>
      </c>
      <c r="E16" s="391">
        <v>248.50799999999981</v>
      </c>
      <c r="F16" s="285">
        <v>0.17226611728137442</v>
      </c>
      <c r="G16" s="206"/>
      <c r="H16" s="390">
        <v>528.81600000000003</v>
      </c>
      <c r="I16" s="391">
        <v>534.81600000000014</v>
      </c>
      <c r="J16" s="391">
        <v>-6.0000000000001137</v>
      </c>
      <c r="K16" s="285">
        <v>-1.1218811703464615E-2</v>
      </c>
    </row>
    <row r="17" spans="1:11">
      <c r="A17" s="88"/>
      <c r="B17" s="386" t="s">
        <v>101</v>
      </c>
      <c r="C17" s="387">
        <v>7979.2569999999996</v>
      </c>
      <c r="D17" s="388">
        <v>7543.9070000000002</v>
      </c>
      <c r="E17" s="388">
        <v>435.35</v>
      </c>
      <c r="F17" s="348">
        <v>5.7708823822987032E-2</v>
      </c>
      <c r="G17" s="209"/>
      <c r="H17" s="387">
        <v>2790.8729999999996</v>
      </c>
      <c r="I17" s="388">
        <v>2594.7779999999998</v>
      </c>
      <c r="J17" s="388">
        <v>196.0950000000002</v>
      </c>
      <c r="K17" s="348">
        <v>7.557293918786101E-2</v>
      </c>
    </row>
    <row r="18" spans="1:11">
      <c r="A18" s="88"/>
      <c r="B18" s="382"/>
      <c r="C18" s="392"/>
      <c r="D18" s="392"/>
      <c r="E18" s="392"/>
      <c r="F18" s="289"/>
      <c r="G18" s="209"/>
      <c r="H18" s="392"/>
      <c r="I18" s="392"/>
      <c r="J18" s="392"/>
      <c r="K18" s="289"/>
    </row>
    <row r="19" spans="1:11">
      <c r="A19" s="89"/>
      <c r="B19" s="393" t="s">
        <v>102</v>
      </c>
      <c r="C19" s="405">
        <v>-152.88800000000001</v>
      </c>
      <c r="D19" s="394">
        <v>-123.711</v>
      </c>
      <c r="E19" s="394">
        <v>-29.177000000000007</v>
      </c>
      <c r="F19" s="395">
        <v>-0.23584806524884616</v>
      </c>
      <c r="G19" s="209"/>
      <c r="H19" s="405">
        <v>-51.487000000000009</v>
      </c>
      <c r="I19" s="394">
        <v>-45.522000000000006</v>
      </c>
      <c r="J19" s="394">
        <v>-5.9650000000000034</v>
      </c>
      <c r="K19" s="395">
        <v>-0.1310355432538115</v>
      </c>
    </row>
    <row r="20" spans="1:11">
      <c r="A20" s="89"/>
      <c r="B20" s="393"/>
      <c r="C20" s="394"/>
      <c r="D20" s="394"/>
      <c r="E20" s="394"/>
      <c r="F20" s="394"/>
      <c r="G20" s="209"/>
      <c r="H20" s="394"/>
      <c r="I20" s="394"/>
      <c r="J20" s="394"/>
      <c r="K20" s="394"/>
    </row>
    <row r="21" spans="1:11" s="120" customFormat="1">
      <c r="A21" s="119"/>
      <c r="B21" s="402" t="s">
        <v>103</v>
      </c>
      <c r="C21" s="349">
        <v>10351.834999999999</v>
      </c>
      <c r="D21" s="350">
        <v>9807.5820000000003</v>
      </c>
      <c r="E21" s="350">
        <v>544.25300000000004</v>
      </c>
      <c r="F21" s="289">
        <v>5.5493086879110365E-2</v>
      </c>
      <c r="G21" s="206"/>
      <c r="H21" s="349">
        <v>3603.0679999999993</v>
      </c>
      <c r="I21" s="350">
        <v>3437.2429999999995</v>
      </c>
      <c r="J21" s="350">
        <v>165.82500000000039</v>
      </c>
      <c r="K21" s="289">
        <v>4.8243606867480748E-2</v>
      </c>
    </row>
    <row r="22" spans="1:11">
      <c r="A22" s="89"/>
      <c r="B22" s="396"/>
      <c r="C22" s="397"/>
      <c r="D22" s="397"/>
      <c r="E22" s="397"/>
      <c r="F22" s="398"/>
      <c r="G22" s="206"/>
      <c r="H22" s="397"/>
      <c r="I22" s="397"/>
      <c r="J22" s="397"/>
      <c r="K22" s="398"/>
    </row>
    <row r="23" spans="1:11">
      <c r="A23" s="89"/>
      <c r="B23" s="383" t="s">
        <v>98</v>
      </c>
      <c r="C23" s="384"/>
      <c r="D23" s="384"/>
      <c r="E23" s="384"/>
      <c r="F23" s="385"/>
      <c r="G23" s="216"/>
      <c r="H23" s="384"/>
      <c r="I23" s="384"/>
      <c r="J23" s="384"/>
      <c r="K23" s="385"/>
    </row>
    <row r="24" spans="1:11">
      <c r="A24" s="89"/>
      <c r="B24" s="97" t="s">
        <v>5</v>
      </c>
      <c r="C24" s="376">
        <v>-3.91</v>
      </c>
      <c r="D24" s="206">
        <v>-4.069</v>
      </c>
      <c r="E24" s="206">
        <v>0.15899999999999981</v>
      </c>
      <c r="F24" s="186">
        <v>3.9075940034406398E-2</v>
      </c>
      <c r="G24" s="206"/>
      <c r="H24" s="376">
        <v>-1.7440000000000002</v>
      </c>
      <c r="I24" s="206">
        <v>-1.5369999999999999</v>
      </c>
      <c r="J24" s="206">
        <v>-0.20700000000000029</v>
      </c>
      <c r="K24" s="186">
        <v>-0.13467794404684463</v>
      </c>
    </row>
    <row r="25" spans="1:11">
      <c r="A25" s="89"/>
      <c r="B25" s="97" t="s">
        <v>6</v>
      </c>
      <c r="C25" s="376">
        <v>-276.2</v>
      </c>
      <c r="D25" s="206">
        <v>-265.29000000000002</v>
      </c>
      <c r="E25" s="206">
        <v>-10.909999999999968</v>
      </c>
      <c r="F25" s="186">
        <v>-4.1124806815183268E-2</v>
      </c>
      <c r="G25" s="206"/>
      <c r="H25" s="376">
        <v>-104.60399999999998</v>
      </c>
      <c r="I25" s="206">
        <v>-84.052000000000021</v>
      </c>
      <c r="J25" s="206">
        <v>-20.551999999999964</v>
      </c>
      <c r="K25" s="186">
        <v>-0.24451530005234812</v>
      </c>
    </row>
    <row r="26" spans="1:11">
      <c r="A26" s="89"/>
      <c r="B26" s="97" t="s">
        <v>7</v>
      </c>
      <c r="C26" s="376">
        <v>-766.18899999999996</v>
      </c>
      <c r="D26" s="206">
        <v>-540.95799999999997</v>
      </c>
      <c r="E26" s="206">
        <v>-225.23099999999999</v>
      </c>
      <c r="F26" s="186">
        <v>-0.41635579841688264</v>
      </c>
      <c r="G26" s="206"/>
      <c r="H26" s="376">
        <v>-280.18199999999996</v>
      </c>
      <c r="I26" s="206">
        <v>-220.27599999999995</v>
      </c>
      <c r="J26" s="206">
        <v>-59.906000000000006</v>
      </c>
      <c r="K26" s="186">
        <v>-0.27195881530443633</v>
      </c>
    </row>
    <row r="27" spans="1:11">
      <c r="A27" s="89"/>
      <c r="B27" s="389" t="s">
        <v>45</v>
      </c>
      <c r="C27" s="390">
        <v>-106.387</v>
      </c>
      <c r="D27" s="391">
        <v>-116.66</v>
      </c>
      <c r="E27" s="391">
        <v>10.272999999999996</v>
      </c>
      <c r="F27" s="285">
        <v>8.8059317675295734E-2</v>
      </c>
      <c r="G27" s="206"/>
      <c r="H27" s="390">
        <v>-23.679000000000002</v>
      </c>
      <c r="I27" s="391">
        <v>-52.60799999999999</v>
      </c>
      <c r="J27" s="391">
        <v>28.928999999999988</v>
      </c>
      <c r="K27" s="285">
        <v>0.54989735401459838</v>
      </c>
    </row>
    <row r="28" spans="1:11">
      <c r="A28" s="88"/>
      <c r="B28" s="382" t="s">
        <v>104</v>
      </c>
      <c r="C28" s="406">
        <v>-1152.6859999999999</v>
      </c>
      <c r="D28" s="392">
        <v>-926.97699999999998</v>
      </c>
      <c r="E28" s="392">
        <v>-225.70899999999997</v>
      </c>
      <c r="F28" s="289">
        <v>-0.24348932066275641</v>
      </c>
      <c r="G28" s="209"/>
      <c r="H28" s="406">
        <v>-410.20899999999995</v>
      </c>
      <c r="I28" s="392">
        <v>-358.47300000000001</v>
      </c>
      <c r="J28" s="392">
        <v>-51.735999999999976</v>
      </c>
      <c r="K28" s="289">
        <v>-0.14432328236715164</v>
      </c>
    </row>
    <row r="29" spans="1:11">
      <c r="A29" s="88"/>
      <c r="B29" s="382"/>
      <c r="C29" s="394"/>
      <c r="D29" s="403"/>
      <c r="E29" s="403"/>
      <c r="F29" s="404"/>
      <c r="G29" s="216"/>
      <c r="H29" s="394"/>
      <c r="I29" s="403"/>
      <c r="J29" s="403"/>
      <c r="K29" s="404"/>
    </row>
    <row r="30" spans="1:11">
      <c r="A30" s="89"/>
      <c r="B30" s="399" t="s">
        <v>100</v>
      </c>
      <c r="C30" s="400"/>
      <c r="D30" s="400"/>
      <c r="E30" s="400"/>
      <c r="F30" s="401"/>
      <c r="G30" s="216"/>
      <c r="H30" s="400"/>
      <c r="I30" s="400"/>
      <c r="J30" s="400"/>
      <c r="K30" s="401"/>
    </row>
    <row r="31" spans="1:11">
      <c r="A31" s="89"/>
      <c r="B31" s="97" t="s">
        <v>5</v>
      </c>
      <c r="C31" s="376">
        <v>-697.27700000000004</v>
      </c>
      <c r="D31" s="206">
        <v>-612.40099999999995</v>
      </c>
      <c r="E31" s="206">
        <v>-84.87600000000009</v>
      </c>
      <c r="F31" s="186">
        <v>-0.13859546277684087</v>
      </c>
      <c r="G31" s="206"/>
      <c r="H31" s="376">
        <v>-305.78000000000003</v>
      </c>
      <c r="I31" s="206">
        <v>-198.13699999999994</v>
      </c>
      <c r="J31" s="206">
        <v>-107.64300000000009</v>
      </c>
      <c r="K31" s="186">
        <v>-0.5432756123288438</v>
      </c>
    </row>
    <row r="32" spans="1:11">
      <c r="A32" s="89"/>
      <c r="B32" s="97" t="s">
        <v>6</v>
      </c>
      <c r="C32" s="376">
        <v>-3512.3609999999999</v>
      </c>
      <c r="D32" s="206">
        <v>-3472.069</v>
      </c>
      <c r="E32" s="206">
        <v>-40.291999999999916</v>
      </c>
      <c r="F32" s="186">
        <v>-1.1604608088145785E-2</v>
      </c>
      <c r="G32" s="206"/>
      <c r="H32" s="376">
        <v>-1300.6399999999999</v>
      </c>
      <c r="I32" s="206">
        <v>-1203.8890000000001</v>
      </c>
      <c r="J32" s="206">
        <v>-96.750999999999749</v>
      </c>
      <c r="K32" s="186">
        <v>-8.0365382522807227E-2</v>
      </c>
    </row>
    <row r="33" spans="1:11">
      <c r="A33" s="89"/>
      <c r="B33" s="389" t="s">
        <v>7</v>
      </c>
      <c r="C33" s="390">
        <v>-963.90800000000002</v>
      </c>
      <c r="D33" s="391">
        <v>-891.56500000000005</v>
      </c>
      <c r="E33" s="391">
        <v>-72.342999999999961</v>
      </c>
      <c r="F33" s="285">
        <v>-8.1141588106307339E-2</v>
      </c>
      <c r="G33" s="206"/>
      <c r="H33" s="390">
        <v>-307.06500000000005</v>
      </c>
      <c r="I33" s="391">
        <v>-346.8850000000001</v>
      </c>
      <c r="J33" s="391">
        <v>39.82000000000005</v>
      </c>
      <c r="K33" s="285">
        <v>0.11479308704613933</v>
      </c>
    </row>
    <row r="34" spans="1:11">
      <c r="A34" s="88"/>
      <c r="B34" s="382" t="s">
        <v>105</v>
      </c>
      <c r="C34" s="406">
        <v>-5173.5460000000003</v>
      </c>
      <c r="D34" s="392">
        <v>-4976.0349999999999</v>
      </c>
      <c r="E34" s="392">
        <v>-197.51099999999997</v>
      </c>
      <c r="F34" s="289">
        <v>-3.9692445893166006E-2</v>
      </c>
      <c r="G34" s="206"/>
      <c r="H34" s="406">
        <v>-1913.4849999999999</v>
      </c>
      <c r="I34" s="392">
        <v>-1748.9110000000001</v>
      </c>
      <c r="J34" s="392">
        <v>-164.57399999999978</v>
      </c>
      <c r="K34" s="289">
        <v>-9.4100843324788963E-2</v>
      </c>
    </row>
    <row r="35" spans="1:11">
      <c r="A35" s="88"/>
      <c r="B35" s="382"/>
      <c r="C35" s="392"/>
      <c r="D35" s="392"/>
      <c r="E35" s="392"/>
      <c r="F35" s="289"/>
      <c r="G35" s="206"/>
      <c r="H35" s="392"/>
      <c r="I35" s="392"/>
      <c r="J35" s="392"/>
      <c r="K35" s="289"/>
    </row>
    <row r="36" spans="1:11">
      <c r="A36" s="89"/>
      <c r="B36" s="393" t="s">
        <v>102</v>
      </c>
      <c r="C36" s="405">
        <v>171.23400000000001</v>
      </c>
      <c r="D36" s="394">
        <v>143.63900000000001</v>
      </c>
      <c r="E36" s="394">
        <v>27.594999999999999</v>
      </c>
      <c r="F36" s="395">
        <v>0.1921135624725876</v>
      </c>
      <c r="G36" s="209"/>
      <c r="H36" s="405">
        <v>57.113000000000014</v>
      </c>
      <c r="I36" s="394">
        <v>51.075000000000017</v>
      </c>
      <c r="J36" s="394">
        <v>6.0379999999999967</v>
      </c>
      <c r="K36" s="395">
        <v>0.11821830641213893</v>
      </c>
    </row>
    <row r="37" spans="1:11">
      <c r="A37" s="89"/>
      <c r="B37" s="393"/>
      <c r="C37" s="394"/>
      <c r="D37" s="394"/>
      <c r="E37" s="394"/>
      <c r="F37" s="394"/>
      <c r="G37" s="206"/>
      <c r="H37" s="394"/>
      <c r="I37" s="394"/>
      <c r="J37" s="394"/>
      <c r="K37" s="394"/>
    </row>
    <row r="38" spans="1:11" s="120" customFormat="1">
      <c r="A38" s="119"/>
      <c r="B38" s="402" t="s">
        <v>106</v>
      </c>
      <c r="C38" s="349">
        <v>-6154.9979999999996</v>
      </c>
      <c r="D38" s="350">
        <v>-5759.3729999999996</v>
      </c>
      <c r="E38" s="350">
        <v>-395.62499999999989</v>
      </c>
      <c r="F38" s="289">
        <v>-6.8692373284383601E-2</v>
      </c>
      <c r="G38" s="206"/>
      <c r="H38" s="349">
        <v>-2266.5810000000001</v>
      </c>
      <c r="I38" s="350">
        <v>-2056.3090000000002</v>
      </c>
      <c r="J38" s="350">
        <v>-210.27199999999976</v>
      </c>
      <c r="K38" s="289">
        <v>-0.10225700514854519</v>
      </c>
    </row>
    <row r="39" spans="1:11" s="139" customFormat="1">
      <c r="B39" s="147"/>
      <c r="C39" s="217"/>
      <c r="D39" s="217"/>
      <c r="E39" s="217"/>
      <c r="F39" s="218"/>
      <c r="G39" s="219"/>
    </row>
    <row r="40" spans="1:11" s="139" customFormat="1">
      <c r="B40" s="866"/>
      <c r="C40" s="866"/>
      <c r="D40" s="866"/>
      <c r="E40" s="866"/>
      <c r="F40" s="866"/>
      <c r="G40" s="89"/>
    </row>
    <row r="41" spans="1:11" s="139" customFormat="1" ht="23.25" customHeight="1">
      <c r="B41" s="864" t="s">
        <v>97</v>
      </c>
      <c r="C41" s="863" t="s">
        <v>11</v>
      </c>
      <c r="D41" s="863"/>
      <c r="E41" s="863"/>
      <c r="F41" s="863"/>
      <c r="G41" s="89"/>
      <c r="H41" s="863" t="s">
        <v>12</v>
      </c>
      <c r="I41" s="863"/>
      <c r="J41" s="863"/>
      <c r="K41" s="863"/>
    </row>
    <row r="42" spans="1:11" s="139" customFormat="1" ht="17.25" customHeight="1">
      <c r="B42" s="865"/>
      <c r="C42" s="377" t="s">
        <v>488</v>
      </c>
      <c r="D42" s="408" t="s">
        <v>489</v>
      </c>
      <c r="E42" s="379" t="s">
        <v>63</v>
      </c>
      <c r="F42" s="379" t="s">
        <v>13</v>
      </c>
      <c r="G42" s="89"/>
      <c r="H42" s="377" t="str">
        <f>'Reported EBITDA'!$F$5</f>
        <v>Q3 2024</v>
      </c>
      <c r="I42" s="378" t="str">
        <f>'Reported EBITDA'!$G$5</f>
        <v>Q3 2023</v>
      </c>
      <c r="J42" s="379" t="s">
        <v>63</v>
      </c>
      <c r="K42" s="379" t="s">
        <v>2</v>
      </c>
    </row>
    <row r="43" spans="1:11" s="139" customFormat="1">
      <c r="B43" s="97"/>
      <c r="C43" s="144"/>
      <c r="D43" s="101"/>
      <c r="E43" s="101"/>
      <c r="F43" s="101"/>
      <c r="G43" s="89"/>
    </row>
    <row r="44" spans="1:11">
      <c r="A44" s="89"/>
      <c r="B44" s="409" t="s">
        <v>98</v>
      </c>
      <c r="C44" s="410"/>
      <c r="D44" s="410"/>
      <c r="E44" s="410"/>
      <c r="F44" s="411"/>
      <c r="G44" s="206"/>
      <c r="H44" s="410"/>
      <c r="I44" s="410"/>
      <c r="J44" s="410"/>
      <c r="K44" s="411"/>
    </row>
    <row r="45" spans="1:11">
      <c r="A45" s="89"/>
      <c r="B45" s="97" t="s">
        <v>5</v>
      </c>
      <c r="C45" s="376">
        <v>-6.798</v>
      </c>
      <c r="D45" s="206">
        <v>-5.9029999999999996</v>
      </c>
      <c r="E45" s="206">
        <v>-0.89500000000000046</v>
      </c>
      <c r="F45" s="186">
        <v>-0.15161782144672209</v>
      </c>
      <c r="G45" s="206"/>
      <c r="H45" s="376">
        <v>-3.105</v>
      </c>
      <c r="I45" s="206">
        <v>0.25900000000000034</v>
      </c>
      <c r="J45" s="206">
        <v>-3.3640000000000003</v>
      </c>
      <c r="K45" s="186" t="s">
        <v>490</v>
      </c>
    </row>
    <row r="46" spans="1:11">
      <c r="A46" s="89"/>
      <c r="B46" s="97" t="s">
        <v>6</v>
      </c>
      <c r="C46" s="376">
        <v>-12.422000000000001</v>
      </c>
      <c r="D46" s="206">
        <v>-12.523</v>
      </c>
      <c r="E46" s="206">
        <v>0.10099999999999909</v>
      </c>
      <c r="F46" s="186">
        <v>8.0651601054060329E-3</v>
      </c>
      <c r="G46" s="206"/>
      <c r="H46" s="376">
        <v>-4.5020000000000007</v>
      </c>
      <c r="I46" s="206">
        <v>-3.4659999999999993</v>
      </c>
      <c r="J46" s="206">
        <v>-1.0360000000000014</v>
      </c>
      <c r="K46" s="186">
        <v>-0.29890363531448405</v>
      </c>
    </row>
    <row r="47" spans="1:11">
      <c r="A47" s="89"/>
      <c r="B47" s="97" t="s">
        <v>7</v>
      </c>
      <c r="C47" s="376">
        <v>-33.744999999999997</v>
      </c>
      <c r="D47" s="206">
        <v>-31.6</v>
      </c>
      <c r="E47" s="206">
        <v>-2.144999999999996</v>
      </c>
      <c r="F47" s="186">
        <v>-6.7879746835442845E-2</v>
      </c>
      <c r="G47" s="206"/>
      <c r="H47" s="376">
        <v>-11.764999999999997</v>
      </c>
      <c r="I47" s="206">
        <v>-10.879000000000001</v>
      </c>
      <c r="J47" s="206">
        <v>-0.88599999999999568</v>
      </c>
      <c r="K47" s="186">
        <v>-8.1441308943836388E-2</v>
      </c>
    </row>
    <row r="48" spans="1:11">
      <c r="A48" s="89"/>
      <c r="B48" s="389" t="s">
        <v>45</v>
      </c>
      <c r="C48" s="390">
        <v>-10.029999999999999</v>
      </c>
      <c r="D48" s="391">
        <v>-10.276</v>
      </c>
      <c r="E48" s="391">
        <v>0.24600000000000044</v>
      </c>
      <c r="F48" s="285">
        <v>-2.393927598287271E-2</v>
      </c>
      <c r="G48" s="206"/>
      <c r="H48" s="390">
        <v>-3.3089999999999993</v>
      </c>
      <c r="I48" s="391">
        <v>-3.2480000000000002</v>
      </c>
      <c r="J48" s="391">
        <v>-6.0999999999999055E-2</v>
      </c>
      <c r="K48" s="285">
        <v>-1.8780788177339636E-2</v>
      </c>
    </row>
    <row r="49" spans="1:11">
      <c r="A49" s="88"/>
      <c r="B49" s="382" t="s">
        <v>107</v>
      </c>
      <c r="C49" s="406">
        <v>-62.994999999999997</v>
      </c>
      <c r="D49" s="392">
        <v>-60.301999999999992</v>
      </c>
      <c r="E49" s="392">
        <v>-2.692999999999997</v>
      </c>
      <c r="F49" s="289">
        <v>4.465855195515922E-2</v>
      </c>
      <c r="G49" s="209"/>
      <c r="H49" s="406">
        <v>-22.680999999999997</v>
      </c>
      <c r="I49" s="392">
        <v>-17.334</v>
      </c>
      <c r="J49" s="392">
        <v>-5.3469999999999969</v>
      </c>
      <c r="K49" s="289">
        <v>-0.30846890504211366</v>
      </c>
    </row>
    <row r="50" spans="1:11">
      <c r="A50" s="88"/>
      <c r="B50" s="382"/>
      <c r="C50" s="394"/>
      <c r="D50" s="403"/>
      <c r="E50" s="403"/>
      <c r="F50" s="404"/>
      <c r="G50" s="216"/>
      <c r="H50" s="394"/>
      <c r="I50" s="403"/>
      <c r="J50" s="403"/>
      <c r="K50" s="404"/>
    </row>
    <row r="51" spans="1:11">
      <c r="A51" s="89"/>
      <c r="B51" s="409" t="s">
        <v>100</v>
      </c>
      <c r="C51" s="410"/>
      <c r="D51" s="410"/>
      <c r="E51" s="410"/>
      <c r="F51" s="411"/>
      <c r="G51" s="216"/>
      <c r="H51" s="410"/>
      <c r="I51" s="410"/>
      <c r="J51" s="410"/>
      <c r="K51" s="411"/>
    </row>
    <row r="52" spans="1:11">
      <c r="A52" s="89"/>
      <c r="B52" s="97" t="s">
        <v>5</v>
      </c>
      <c r="C52" s="376">
        <v>-128.01299999999998</v>
      </c>
      <c r="D52" s="206">
        <v>-104.047</v>
      </c>
      <c r="E52" s="206">
        <v>-23.96599999999998</v>
      </c>
      <c r="F52" s="186">
        <v>-0.23033821253856401</v>
      </c>
      <c r="G52" s="206"/>
      <c r="H52" s="376">
        <v>-48.000999999999976</v>
      </c>
      <c r="I52" s="206">
        <v>-35.543999999999997</v>
      </c>
      <c r="J52" s="206">
        <v>-12.456999999999979</v>
      </c>
      <c r="K52" s="186">
        <v>-0.35046702678370423</v>
      </c>
    </row>
    <row r="53" spans="1:11">
      <c r="A53" s="89"/>
      <c r="B53" s="97" t="s">
        <v>6</v>
      </c>
      <c r="C53" s="376">
        <v>-126.363</v>
      </c>
      <c r="D53" s="206">
        <v>-144.92000000000002</v>
      </c>
      <c r="E53" s="206">
        <v>18.557000000000016</v>
      </c>
      <c r="F53" s="186">
        <v>0.12804995859784718</v>
      </c>
      <c r="G53" s="206"/>
      <c r="H53" s="376">
        <v>-44.89500000000001</v>
      </c>
      <c r="I53" s="206">
        <v>-48.287000000000006</v>
      </c>
      <c r="J53" s="206">
        <v>3.3919999999999959</v>
      </c>
      <c r="K53" s="186">
        <v>7.0246650237123731E-2</v>
      </c>
    </row>
    <row r="54" spans="1:11">
      <c r="A54" s="89"/>
      <c r="B54" s="389" t="s">
        <v>7</v>
      </c>
      <c r="C54" s="390">
        <v>-27.645</v>
      </c>
      <c r="D54" s="391">
        <v>-25.44</v>
      </c>
      <c r="E54" s="391">
        <v>-2.2049999999999983</v>
      </c>
      <c r="F54" s="285">
        <v>-8.6674528301886822E-2</v>
      </c>
      <c r="G54" s="206"/>
      <c r="H54" s="390">
        <v>-8.5899999999999963</v>
      </c>
      <c r="I54" s="391">
        <v>-9.1540000000000035</v>
      </c>
      <c r="J54" s="391">
        <v>0.56400000000000716</v>
      </c>
      <c r="K54" s="285">
        <v>6.1612409875465013E-2</v>
      </c>
    </row>
    <row r="55" spans="1:11" s="170" customFormat="1">
      <c r="A55" s="146"/>
      <c r="B55" s="101" t="s">
        <v>108</v>
      </c>
      <c r="C55" s="407">
        <v>-282.02099999999996</v>
      </c>
      <c r="D55" s="209">
        <v>-274.40700000000004</v>
      </c>
      <c r="E55" s="209">
        <v>-7.6139999999999617</v>
      </c>
      <c r="F55" s="187">
        <v>2.7747105576752418E-2</v>
      </c>
      <c r="G55" s="209"/>
      <c r="H55" s="407">
        <v>-101.48599999999999</v>
      </c>
      <c r="I55" s="209">
        <v>-92.985000000000014</v>
      </c>
      <c r="J55" s="209">
        <v>-8.5009999999999764</v>
      </c>
      <c r="K55" s="187">
        <v>-9.1423347851803838E-2</v>
      </c>
    </row>
    <row r="56" spans="1:11">
      <c r="A56" s="88"/>
      <c r="B56" s="382"/>
      <c r="C56" s="392"/>
      <c r="D56" s="392"/>
      <c r="E56" s="392"/>
      <c r="F56" s="289"/>
      <c r="G56" s="206"/>
      <c r="H56" s="392"/>
      <c r="I56" s="392"/>
      <c r="J56" s="392"/>
      <c r="K56" s="289"/>
    </row>
    <row r="57" spans="1:11">
      <c r="A57" s="89"/>
      <c r="B57" s="393" t="s">
        <v>102</v>
      </c>
      <c r="C57" s="405">
        <v>-35.542000000000002</v>
      </c>
      <c r="D57" s="394">
        <v>-43.342999999999996</v>
      </c>
      <c r="E57" s="394">
        <v>7.8009999999999948</v>
      </c>
      <c r="F57" s="395">
        <v>0.17998292688554085</v>
      </c>
      <c r="G57" s="216"/>
      <c r="H57" s="405">
        <v>-10.754000000000001</v>
      </c>
      <c r="I57" s="394">
        <v>-14.624999999999996</v>
      </c>
      <c r="J57" s="394">
        <v>3.8709999999999951</v>
      </c>
      <c r="K57" s="395">
        <v>0.26468376068376043</v>
      </c>
    </row>
    <row r="58" spans="1:11">
      <c r="A58" s="89"/>
      <c r="B58" s="393"/>
      <c r="C58" s="394"/>
      <c r="D58" s="394"/>
      <c r="E58" s="394"/>
      <c r="F58" s="394"/>
      <c r="G58" s="206"/>
      <c r="H58" s="394"/>
      <c r="I58" s="394"/>
      <c r="J58" s="394"/>
      <c r="K58" s="394"/>
    </row>
    <row r="59" spans="1:11" s="120" customFormat="1">
      <c r="A59" s="119"/>
      <c r="B59" s="402" t="s">
        <v>109</v>
      </c>
      <c r="C59" s="349">
        <v>-380.55799999999999</v>
      </c>
      <c r="D59" s="350">
        <v>-378.05200000000008</v>
      </c>
      <c r="E59" s="350">
        <v>-2.5059999999999647</v>
      </c>
      <c r="F59" s="289">
        <v>-6.6E-3</v>
      </c>
      <c r="G59" s="206"/>
      <c r="H59" s="349">
        <v>-134.92099999999999</v>
      </c>
      <c r="I59" s="350">
        <v>-124.94400000000002</v>
      </c>
      <c r="J59" s="350">
        <v>-9.976999999999979</v>
      </c>
      <c r="K59" s="289">
        <v>-7.9899999999999999E-2</v>
      </c>
    </row>
    <row r="60" spans="1:11">
      <c r="A60" s="88"/>
      <c r="B60" s="382"/>
      <c r="C60" s="394"/>
      <c r="D60" s="403"/>
      <c r="E60" s="403"/>
      <c r="F60" s="404"/>
      <c r="G60" s="216"/>
      <c r="H60" s="394"/>
      <c r="I60" s="403"/>
      <c r="J60" s="403"/>
      <c r="K60" s="404"/>
    </row>
    <row r="61" spans="1:11">
      <c r="A61" s="89"/>
      <c r="B61" s="409" t="s">
        <v>98</v>
      </c>
      <c r="C61" s="410"/>
      <c r="D61" s="410"/>
      <c r="E61" s="410"/>
      <c r="F61" s="411"/>
      <c r="G61" s="206"/>
      <c r="H61" s="410"/>
      <c r="I61" s="410"/>
      <c r="J61" s="410"/>
      <c r="K61" s="411"/>
    </row>
    <row r="62" spans="1:11">
      <c r="A62" s="89"/>
      <c r="B62" s="97" t="s">
        <v>5</v>
      </c>
      <c r="C62" s="376">
        <v>-14.276999999999999</v>
      </c>
      <c r="D62" s="206">
        <v>-8.3480000000000008</v>
      </c>
      <c r="E62" s="206">
        <v>-5.9289999999999985</v>
      </c>
      <c r="F62" s="186">
        <v>-0.710229995208433</v>
      </c>
      <c r="G62" s="206"/>
      <c r="H62" s="376">
        <v>-4.0689999999999991</v>
      </c>
      <c r="I62" s="206">
        <v>-0.23099999999999987</v>
      </c>
      <c r="J62" s="206">
        <v>-3.8379999999999992</v>
      </c>
      <c r="K62" s="186" t="s">
        <v>490</v>
      </c>
    </row>
    <row r="63" spans="1:11">
      <c r="A63" s="89"/>
      <c r="B63" s="97" t="s">
        <v>6</v>
      </c>
      <c r="C63" s="376">
        <v>-84.927000000000007</v>
      </c>
      <c r="D63" s="206">
        <v>-75.697999999999993</v>
      </c>
      <c r="E63" s="206">
        <v>-9.2290000000000134</v>
      </c>
      <c r="F63" s="186">
        <v>-0.12191867684747315</v>
      </c>
      <c r="G63" s="206"/>
      <c r="H63" s="376">
        <v>-27.929000000000009</v>
      </c>
      <c r="I63" s="206">
        <v>-29.120999999999995</v>
      </c>
      <c r="J63" s="206">
        <v>1.191999999999986</v>
      </c>
      <c r="K63" s="186">
        <v>4.0932660279522914E-2</v>
      </c>
    </row>
    <row r="64" spans="1:11">
      <c r="A64" s="89"/>
      <c r="B64" s="97" t="s">
        <v>7</v>
      </c>
      <c r="C64" s="376">
        <v>-48.468000000000004</v>
      </c>
      <c r="D64" s="206">
        <v>-35.826000000000001</v>
      </c>
      <c r="E64" s="206">
        <v>-12.642000000000003</v>
      </c>
      <c r="F64" s="186">
        <v>-0.35287221570926142</v>
      </c>
      <c r="G64" s="206"/>
      <c r="H64" s="376">
        <v>-11.580000000000005</v>
      </c>
      <c r="I64" s="206">
        <v>-14.791</v>
      </c>
      <c r="J64" s="206">
        <v>3.210999999999995</v>
      </c>
      <c r="K64" s="186">
        <v>0.21709147454533129</v>
      </c>
    </row>
    <row r="65" spans="1:11">
      <c r="A65" s="89"/>
      <c r="B65" s="389" t="s">
        <v>45</v>
      </c>
      <c r="C65" s="390">
        <v>-15.053000000000001</v>
      </c>
      <c r="D65" s="391">
        <v>-26.681999999999999</v>
      </c>
      <c r="E65" s="391">
        <v>11.628999999999998</v>
      </c>
      <c r="F65" s="285">
        <v>0.43583689378607293</v>
      </c>
      <c r="G65" s="206"/>
      <c r="H65" s="390">
        <v>-5.2710000000000008</v>
      </c>
      <c r="I65" s="391">
        <v>-5.5659999999999989</v>
      </c>
      <c r="J65" s="391">
        <v>0.29499999999999815</v>
      </c>
      <c r="K65" s="285">
        <v>5.300035932446967E-2</v>
      </c>
    </row>
    <row r="66" spans="1:11">
      <c r="A66" s="88"/>
      <c r="B66" s="382" t="s">
        <v>110</v>
      </c>
      <c r="C66" s="406">
        <v>-162.72500000000002</v>
      </c>
      <c r="D66" s="392">
        <v>-146.55399999999997</v>
      </c>
      <c r="E66" s="392">
        <v>-16.171000000000017</v>
      </c>
      <c r="F66" s="289">
        <v>-0.11034158057780785</v>
      </c>
      <c r="G66" s="209"/>
      <c r="H66" s="406">
        <v>-48.849000000000018</v>
      </c>
      <c r="I66" s="392">
        <v>-49.709000000000003</v>
      </c>
      <c r="J66" s="392">
        <v>0.85999999999997989</v>
      </c>
      <c r="K66" s="289">
        <v>1.7300690015892184E-2</v>
      </c>
    </row>
    <row r="67" spans="1:11">
      <c r="A67" s="88"/>
      <c r="B67" s="382"/>
      <c r="C67" s="394"/>
      <c r="D67" s="403"/>
      <c r="E67" s="403"/>
      <c r="F67" s="404"/>
      <c r="G67" s="216"/>
      <c r="H67" s="394"/>
      <c r="I67" s="403"/>
      <c r="J67" s="403"/>
      <c r="K67" s="404"/>
    </row>
    <row r="68" spans="1:11">
      <c r="A68" s="89"/>
      <c r="B68" s="409" t="s">
        <v>100</v>
      </c>
      <c r="C68" s="410"/>
      <c r="D68" s="410"/>
      <c r="E68" s="410"/>
      <c r="F68" s="411"/>
      <c r="G68" s="206"/>
      <c r="H68" s="410"/>
      <c r="I68" s="410"/>
      <c r="J68" s="410"/>
      <c r="K68" s="411"/>
    </row>
    <row r="69" spans="1:11">
      <c r="A69" s="89"/>
      <c r="B69" s="97" t="s">
        <v>5</v>
      </c>
      <c r="C69" s="376">
        <v>-146.10400000000001</v>
      </c>
      <c r="D69" s="206">
        <v>-105.562</v>
      </c>
      <c r="E69" s="206">
        <v>-40.542000000000016</v>
      </c>
      <c r="F69" s="186">
        <v>-0.38405865747143864</v>
      </c>
      <c r="G69" s="206"/>
      <c r="H69" s="376">
        <v>-59.801000000000016</v>
      </c>
      <c r="I69" s="206">
        <v>-33.578000000000003</v>
      </c>
      <c r="J69" s="206">
        <v>-26.223000000000013</v>
      </c>
      <c r="K69" s="186">
        <v>-0.78095776996843203</v>
      </c>
    </row>
    <row r="70" spans="1:11">
      <c r="A70" s="89"/>
      <c r="B70" s="97" t="s">
        <v>6</v>
      </c>
      <c r="C70" s="376">
        <v>-361.339</v>
      </c>
      <c r="D70" s="206">
        <v>-389.17500000000001</v>
      </c>
      <c r="E70" s="206">
        <v>27.836000000000013</v>
      </c>
      <c r="F70" s="186">
        <v>7.1525663262028694E-2</v>
      </c>
      <c r="G70" s="206"/>
      <c r="H70" s="376">
        <v>-105.72899999999998</v>
      </c>
      <c r="I70" s="206">
        <v>-134.41200000000001</v>
      </c>
      <c r="J70" s="206">
        <v>28.683000000000021</v>
      </c>
      <c r="K70" s="186">
        <v>0.21339612534595143</v>
      </c>
    </row>
    <row r="71" spans="1:11">
      <c r="A71" s="89"/>
      <c r="B71" s="389" t="s">
        <v>7</v>
      </c>
      <c r="C71" s="390">
        <v>-89.992999999999995</v>
      </c>
      <c r="D71" s="391">
        <v>-64.244</v>
      </c>
      <c r="E71" s="391">
        <v>-25.748999999999995</v>
      </c>
      <c r="F71" s="285">
        <v>-0.40080007471514834</v>
      </c>
      <c r="G71" s="206"/>
      <c r="H71" s="390">
        <v>-30.531999999999996</v>
      </c>
      <c r="I71" s="391">
        <v>-21.21</v>
      </c>
      <c r="J71" s="391">
        <v>-9.3219999999999956</v>
      </c>
      <c r="K71" s="285">
        <v>-0.43950966525223922</v>
      </c>
    </row>
    <row r="72" spans="1:11">
      <c r="A72" s="88"/>
      <c r="B72" s="382" t="s">
        <v>111</v>
      </c>
      <c r="C72" s="406">
        <v>-597.43599999999992</v>
      </c>
      <c r="D72" s="392">
        <v>-558.98099999999999</v>
      </c>
      <c r="E72" s="392">
        <v>-38.454999999999998</v>
      </c>
      <c r="F72" s="289">
        <v>-6.8794824868823712E-2</v>
      </c>
      <c r="G72" s="209"/>
      <c r="H72" s="406">
        <v>-196.06200000000001</v>
      </c>
      <c r="I72" s="392">
        <v>-189.20000000000002</v>
      </c>
      <c r="J72" s="392">
        <v>-6.8619999999999877</v>
      </c>
      <c r="K72" s="289">
        <v>-3.6268498942917615E-2</v>
      </c>
    </row>
    <row r="73" spans="1:11">
      <c r="A73" s="88"/>
      <c r="B73" s="382"/>
      <c r="C73" s="392"/>
      <c r="D73" s="392"/>
      <c r="E73" s="392"/>
      <c r="F73" s="289"/>
      <c r="G73" s="206"/>
      <c r="H73" s="392"/>
      <c r="I73" s="392"/>
      <c r="J73" s="392"/>
      <c r="K73" s="289"/>
    </row>
    <row r="74" spans="1:11" ht="14.25" customHeight="1">
      <c r="A74" s="89"/>
      <c r="B74" s="393" t="s">
        <v>102</v>
      </c>
      <c r="C74" s="405">
        <v>-45.121000000000002</v>
      </c>
      <c r="D74" s="394">
        <v>-65.271000000000001</v>
      </c>
      <c r="E74" s="394">
        <v>20.149999999999999</v>
      </c>
      <c r="F74" s="395">
        <v>0.30871290465903689</v>
      </c>
      <c r="G74" s="216"/>
      <c r="H74" s="405">
        <v>-17.518000000000001</v>
      </c>
      <c r="I74" s="394">
        <v>-17.224000000000004</v>
      </c>
      <c r="J74" s="394">
        <v>-0.29399999999999693</v>
      </c>
      <c r="K74" s="395">
        <v>-1.7069205759405293E-2</v>
      </c>
    </row>
    <row r="75" spans="1:11">
      <c r="A75" s="89"/>
      <c r="B75" s="393"/>
      <c r="C75" s="394"/>
      <c r="D75" s="394"/>
      <c r="E75" s="394"/>
      <c r="F75" s="394"/>
      <c r="G75" s="206"/>
      <c r="H75" s="394"/>
      <c r="I75" s="394"/>
      <c r="J75" s="394"/>
      <c r="K75" s="394"/>
    </row>
    <row r="76" spans="1:11" s="120" customFormat="1">
      <c r="A76" s="119"/>
      <c r="B76" s="402" t="s">
        <v>112</v>
      </c>
      <c r="C76" s="349">
        <v>-805.28199999999993</v>
      </c>
      <c r="D76" s="350">
        <v>-770.80599999999993</v>
      </c>
      <c r="E76" s="350">
        <v>-34.47600000000002</v>
      </c>
      <c r="F76" s="289">
        <v>-4.4727207624227105E-2</v>
      </c>
      <c r="G76" s="206"/>
      <c r="H76" s="349">
        <v>-262.42900000000003</v>
      </c>
      <c r="I76" s="350">
        <v>-256.13300000000004</v>
      </c>
      <c r="J76" s="350">
        <v>-6.2960000000000047</v>
      </c>
      <c r="K76" s="289">
        <v>-2.4580979413039383E-2</v>
      </c>
    </row>
    <row r="77" spans="1:11">
      <c r="A77" s="89"/>
      <c r="B77" s="97"/>
      <c r="C77" s="220"/>
      <c r="D77" s="221"/>
      <c r="E77" s="221"/>
      <c r="F77" s="221"/>
      <c r="G77" s="206"/>
      <c r="H77" s="220"/>
      <c r="I77" s="221"/>
      <c r="J77" s="221"/>
      <c r="K77" s="221"/>
    </row>
    <row r="78" spans="1:11">
      <c r="A78" s="89"/>
      <c r="B78" s="409" t="s">
        <v>113</v>
      </c>
      <c r="C78" s="410"/>
      <c r="D78" s="410"/>
      <c r="E78" s="410"/>
      <c r="F78" s="411"/>
      <c r="G78" s="206"/>
      <c r="H78" s="410"/>
      <c r="I78" s="410"/>
      <c r="J78" s="410"/>
      <c r="K78" s="411"/>
    </row>
    <row r="79" spans="1:11">
      <c r="A79" s="89"/>
      <c r="B79" s="147"/>
      <c r="C79" s="222"/>
      <c r="D79" s="217"/>
      <c r="E79" s="217"/>
      <c r="F79" s="217"/>
      <c r="G79" s="206"/>
      <c r="H79" s="222"/>
      <c r="I79" s="217"/>
      <c r="J79" s="217"/>
      <c r="K79" s="217"/>
    </row>
    <row r="80" spans="1:11">
      <c r="A80" s="89"/>
      <c r="B80" s="409" t="s">
        <v>114</v>
      </c>
      <c r="C80" s="410"/>
      <c r="D80" s="410"/>
      <c r="E80" s="410"/>
      <c r="F80" s="411"/>
      <c r="G80" s="206"/>
      <c r="H80" s="410"/>
      <c r="I80" s="410"/>
      <c r="J80" s="410"/>
      <c r="K80" s="411"/>
    </row>
    <row r="81" spans="1:11">
      <c r="A81" s="89"/>
      <c r="B81" s="97" t="s">
        <v>5</v>
      </c>
      <c r="C81" s="376">
        <v>16.950999999999993</v>
      </c>
      <c r="D81" s="206">
        <v>29.241999999999997</v>
      </c>
      <c r="E81" s="206">
        <v>-12.291000000000004</v>
      </c>
      <c r="F81" s="186">
        <v>-0.42032008754531169</v>
      </c>
      <c r="G81" s="206"/>
      <c r="H81" s="376">
        <v>9.7970000000000006</v>
      </c>
      <c r="I81" s="206">
        <v>0.72799999999999532</v>
      </c>
      <c r="J81" s="206">
        <v>9.0690000000000062</v>
      </c>
      <c r="K81" s="186" t="s">
        <v>490</v>
      </c>
    </row>
    <row r="82" spans="1:11">
      <c r="A82" s="89"/>
      <c r="B82" s="97" t="s">
        <v>6</v>
      </c>
      <c r="C82" s="376">
        <v>494.40700000000004</v>
      </c>
      <c r="D82" s="206">
        <v>465.57899999999995</v>
      </c>
      <c r="E82" s="206">
        <v>28.828000000000088</v>
      </c>
      <c r="F82" s="186">
        <v>6.1918600280511216E-2</v>
      </c>
      <c r="G82" s="206"/>
      <c r="H82" s="376">
        <v>157.60200000000006</v>
      </c>
      <c r="I82" s="206">
        <v>160.096</v>
      </c>
      <c r="J82" s="206">
        <v>-2.4939999999999429</v>
      </c>
      <c r="K82" s="186">
        <v>-1.5578153108134707E-2</v>
      </c>
    </row>
    <row r="83" spans="1:11">
      <c r="A83" s="89"/>
      <c r="B83" s="97" t="s">
        <v>7</v>
      </c>
      <c r="C83" s="376">
        <v>511.733</v>
      </c>
      <c r="D83" s="206">
        <v>678.57099999999991</v>
      </c>
      <c r="E83" s="206">
        <v>-166.83799999999991</v>
      </c>
      <c r="F83" s="186">
        <v>-0.24586668160000935</v>
      </c>
      <c r="G83" s="206"/>
      <c r="H83" s="376">
        <v>154.73600000000008</v>
      </c>
      <c r="I83" s="206">
        <v>272.5209999999999</v>
      </c>
      <c r="J83" s="206">
        <v>-117.78499999999983</v>
      </c>
      <c r="K83" s="186">
        <v>-0.43220522455150201</v>
      </c>
    </row>
    <row r="84" spans="1:11">
      <c r="A84" s="89"/>
      <c r="B84" s="97" t="s">
        <v>45</v>
      </c>
      <c r="C84" s="376">
        <v>123.96899999999999</v>
      </c>
      <c r="D84" s="206">
        <v>80.161000000000001</v>
      </c>
      <c r="E84" s="206">
        <v>43.807999999999993</v>
      </c>
      <c r="F84" s="186">
        <v>0.54650016841107263</v>
      </c>
      <c r="G84" s="206"/>
      <c r="H84" s="376">
        <v>59.807999999999979</v>
      </c>
      <c r="I84" s="206">
        <v>29.126000000000015</v>
      </c>
      <c r="J84" s="206">
        <v>30.681999999999963</v>
      </c>
      <c r="K84" s="186">
        <v>1.0534230584357602</v>
      </c>
    </row>
    <row r="85" spans="1:11">
      <c r="A85" s="88"/>
      <c r="B85" s="382" t="s">
        <v>115</v>
      </c>
      <c r="C85" s="406">
        <v>1147.0600000000002</v>
      </c>
      <c r="D85" s="392">
        <v>1253.5529999999999</v>
      </c>
      <c r="E85" s="392">
        <v>-106.49299999999982</v>
      </c>
      <c r="F85" s="289">
        <v>-8.4952929792358023E-2</v>
      </c>
      <c r="G85" s="209"/>
      <c r="H85" s="406">
        <v>381.9430000000001</v>
      </c>
      <c r="I85" s="392">
        <v>462.47099999999995</v>
      </c>
      <c r="J85" s="392">
        <v>-80.527999999999807</v>
      </c>
      <c r="K85" s="289">
        <v>-0.17412551273485222</v>
      </c>
    </row>
    <row r="86" spans="1:11">
      <c r="A86" s="88"/>
      <c r="B86" s="99"/>
      <c r="C86" s="206"/>
      <c r="D86" s="193"/>
      <c r="E86" s="193"/>
      <c r="F86" s="193"/>
      <c r="G86" s="206"/>
      <c r="H86" s="206"/>
      <c r="I86" s="193"/>
      <c r="J86" s="193"/>
      <c r="K86" s="193"/>
    </row>
    <row r="87" spans="1:11">
      <c r="A87" s="89"/>
      <c r="B87" s="409" t="s">
        <v>116</v>
      </c>
      <c r="C87" s="410"/>
      <c r="D87" s="410"/>
      <c r="E87" s="410"/>
      <c r="F87" s="411"/>
      <c r="G87" s="206"/>
      <c r="H87" s="410"/>
      <c r="I87" s="410"/>
      <c r="J87" s="410"/>
      <c r="K87" s="411"/>
    </row>
    <row r="88" spans="1:11">
      <c r="A88" s="89"/>
      <c r="B88" s="97" t="s">
        <v>5</v>
      </c>
      <c r="C88" s="376">
        <v>41.884999999999962</v>
      </c>
      <c r="D88" s="206">
        <v>-50.593999999999895</v>
      </c>
      <c r="E88" s="206">
        <v>92.478999999999857</v>
      </c>
      <c r="F88" s="186">
        <v>1.8278649642250078</v>
      </c>
      <c r="G88" s="206"/>
      <c r="H88" s="376">
        <v>16.893000000000001</v>
      </c>
      <c r="I88" s="206">
        <v>3.5580000000001206</v>
      </c>
      <c r="J88" s="206">
        <v>13.33499999999988</v>
      </c>
      <c r="K88" s="186">
        <v>3.7478920741988277</v>
      </c>
    </row>
    <row r="89" spans="1:11">
      <c r="A89" s="89"/>
      <c r="B89" s="97" t="s">
        <v>6</v>
      </c>
      <c r="C89" s="376">
        <v>1274.825</v>
      </c>
      <c r="D89" s="206">
        <v>1323.7449999999997</v>
      </c>
      <c r="E89" s="206">
        <v>-48.919999999999618</v>
      </c>
      <c r="F89" s="186">
        <v>-3.6955758095403302E-2</v>
      </c>
      <c r="G89" s="206"/>
      <c r="H89" s="376">
        <v>380.31800000000004</v>
      </c>
      <c r="I89" s="206">
        <v>402.55699999999933</v>
      </c>
      <c r="J89" s="206">
        <v>-22.238999999999294</v>
      </c>
      <c r="K89" s="186">
        <v>-5.5244350489494276E-2</v>
      </c>
    </row>
    <row r="90" spans="1:11">
      <c r="A90" s="89"/>
      <c r="B90" s="97" t="s">
        <v>7</v>
      </c>
      <c r="C90" s="376">
        <v>609.54399999999987</v>
      </c>
      <c r="D90" s="206">
        <v>461.33299999999997</v>
      </c>
      <c r="E90" s="206">
        <v>148.2109999999999</v>
      </c>
      <c r="F90" s="186">
        <v>0.32126685062633697</v>
      </c>
      <c r="G90" s="206"/>
      <c r="H90" s="376">
        <v>182.62899999999996</v>
      </c>
      <c r="I90" s="206">
        <v>157.56700000000004</v>
      </c>
      <c r="J90" s="206">
        <v>25.061999999999927</v>
      </c>
      <c r="K90" s="186">
        <v>0.1590561475435841</v>
      </c>
    </row>
    <row r="91" spans="1:11">
      <c r="A91" s="88"/>
      <c r="B91" s="382" t="s">
        <v>117</v>
      </c>
      <c r="C91" s="406">
        <v>1926.2539999999999</v>
      </c>
      <c r="D91" s="392">
        <v>1734.4839999999999</v>
      </c>
      <c r="E91" s="392">
        <v>191.77000000000015</v>
      </c>
      <c r="F91" s="289">
        <v>0.11056314154526659</v>
      </c>
      <c r="G91" s="209"/>
      <c r="H91" s="406">
        <v>579.83999999999992</v>
      </c>
      <c r="I91" s="392">
        <v>563.68199999999945</v>
      </c>
      <c r="J91" s="392">
        <v>16.158000000000513</v>
      </c>
      <c r="K91" s="289">
        <v>2.8665098406549294E-2</v>
      </c>
    </row>
    <row r="92" spans="1:11">
      <c r="A92" s="88"/>
      <c r="B92" s="382"/>
      <c r="C92" s="392"/>
      <c r="D92" s="392"/>
      <c r="E92" s="392"/>
      <c r="F92" s="289"/>
      <c r="G92" s="206"/>
      <c r="H92" s="392"/>
      <c r="I92" s="392"/>
      <c r="J92" s="392"/>
      <c r="K92" s="289"/>
    </row>
    <row r="93" spans="1:11">
      <c r="A93" s="89"/>
      <c r="B93" s="393" t="s">
        <v>102</v>
      </c>
      <c r="C93" s="405">
        <v>-62.317</v>
      </c>
      <c r="D93" s="394">
        <v>-88.685999999999979</v>
      </c>
      <c r="E93" s="394">
        <v>26.368999999999978</v>
      </c>
      <c r="F93" s="395">
        <v>0.29732990550932481</v>
      </c>
      <c r="G93" s="216"/>
      <c r="H93" s="405">
        <v>-22.645999999999997</v>
      </c>
      <c r="I93" s="394">
        <v>-26.295999999999989</v>
      </c>
      <c r="J93" s="394">
        <v>3.6499999999999915</v>
      </c>
      <c r="K93" s="395">
        <v>0.13880438089443237</v>
      </c>
    </row>
    <row r="94" spans="1:11">
      <c r="A94" s="89"/>
      <c r="B94" s="393"/>
      <c r="C94" s="394"/>
      <c r="D94" s="394"/>
      <c r="E94" s="394"/>
      <c r="F94" s="394"/>
      <c r="G94" s="206"/>
      <c r="H94" s="394"/>
      <c r="I94" s="394"/>
      <c r="J94" s="394"/>
      <c r="K94" s="394"/>
    </row>
    <row r="95" spans="1:11" s="120" customFormat="1">
      <c r="A95" s="119"/>
      <c r="B95" s="402" t="s">
        <v>118</v>
      </c>
      <c r="C95" s="349">
        <v>3010.9970000000003</v>
      </c>
      <c r="D95" s="350">
        <v>2899.3509999999997</v>
      </c>
      <c r="E95" s="350">
        <v>111.6460000000003</v>
      </c>
      <c r="F95" s="289">
        <v>3.8507238344029693E-2</v>
      </c>
      <c r="G95" s="206"/>
      <c r="H95" s="349">
        <v>939.13700000000006</v>
      </c>
      <c r="I95" s="350">
        <v>999.8569999999994</v>
      </c>
      <c r="J95" s="350">
        <v>-60.719999999999303</v>
      </c>
      <c r="K95" s="289">
        <v>6.0728684201840299E-2</v>
      </c>
    </row>
    <row r="96" spans="1:11">
      <c r="A96" s="89"/>
      <c r="B96" s="89"/>
      <c r="C96" s="89"/>
      <c r="D96" s="89"/>
      <c r="E96" s="89"/>
      <c r="F96" s="89"/>
      <c r="G96" s="81"/>
    </row>
    <row r="97" spans="1:7">
      <c r="A97" s="89"/>
      <c r="B97" s="89"/>
      <c r="C97" s="89"/>
      <c r="D97" s="89"/>
      <c r="E97" s="81"/>
      <c r="F97" s="89"/>
      <c r="G97" s="81"/>
    </row>
    <row r="98" spans="1:7">
      <c r="A98" s="89"/>
      <c r="B98" s="89"/>
      <c r="C98" s="89"/>
      <c r="D98" s="89"/>
      <c r="E98" s="89"/>
      <c r="F98" s="89"/>
      <c r="G98" s="81"/>
    </row>
    <row r="99" spans="1:7">
      <c r="A99" s="89"/>
      <c r="B99" s="89"/>
      <c r="C99" s="89"/>
      <c r="D99" s="89"/>
      <c r="E99" s="89"/>
      <c r="F99" s="89"/>
      <c r="G99" s="89"/>
    </row>
    <row r="100" spans="1:7">
      <c r="A100" s="89"/>
      <c r="B100" s="89"/>
      <c r="C100" s="89"/>
      <c r="D100" s="89"/>
      <c r="E100" s="89"/>
      <c r="F100" s="89"/>
      <c r="G100" s="89"/>
    </row>
    <row r="101" spans="1:7">
      <c r="A101" s="89"/>
      <c r="B101" s="89"/>
      <c r="C101" s="89"/>
      <c r="D101" s="89"/>
      <c r="E101" s="89"/>
      <c r="F101" s="89"/>
      <c r="G101" s="89"/>
    </row>
    <row r="102" spans="1:7">
      <c r="A102" s="89"/>
      <c r="B102" s="89"/>
      <c r="C102" s="89"/>
      <c r="D102" s="89"/>
      <c r="E102" s="89"/>
      <c r="F102" s="89"/>
      <c r="G102" s="89"/>
    </row>
    <row r="103" spans="1:7">
      <c r="A103" s="89"/>
      <c r="B103" s="89"/>
      <c r="C103" s="89"/>
      <c r="D103" s="89"/>
      <c r="E103" s="89"/>
      <c r="F103" s="89"/>
      <c r="G103" s="89"/>
    </row>
    <row r="104" spans="1:7">
      <c r="A104" s="89"/>
      <c r="B104" s="89"/>
      <c r="C104" s="89"/>
      <c r="D104" s="89"/>
      <c r="E104" s="89"/>
      <c r="F104" s="89"/>
      <c r="G104" s="89"/>
    </row>
    <row r="105" spans="1:7">
      <c r="A105" s="89"/>
      <c r="B105" s="89"/>
      <c r="C105" s="89"/>
      <c r="D105" s="89"/>
      <c r="E105" s="89"/>
      <c r="F105" s="89"/>
      <c r="G105" s="89"/>
    </row>
    <row r="106" spans="1:7">
      <c r="A106" s="89"/>
      <c r="B106" s="89"/>
      <c r="C106" s="89"/>
      <c r="D106" s="89"/>
      <c r="E106" s="89"/>
      <c r="F106" s="89"/>
      <c r="G106" s="89"/>
    </row>
    <row r="107" spans="1:7">
      <c r="A107" s="89"/>
      <c r="B107" s="89"/>
      <c r="C107" s="89"/>
      <c r="D107" s="89"/>
      <c r="E107" s="89"/>
      <c r="F107" s="89"/>
      <c r="G107" s="89"/>
    </row>
    <row r="108" spans="1:7">
      <c r="A108" s="89"/>
      <c r="B108" s="89"/>
      <c r="C108" s="89"/>
      <c r="D108" s="89"/>
      <c r="E108" s="89"/>
      <c r="F108" s="89"/>
      <c r="G108" s="89"/>
    </row>
    <row r="109" spans="1:7">
      <c r="A109" s="89"/>
      <c r="B109" s="89"/>
      <c r="C109" s="89"/>
      <c r="D109" s="89"/>
      <c r="E109" s="89"/>
      <c r="F109" s="89"/>
      <c r="G109" s="89"/>
    </row>
    <row r="110" spans="1:7">
      <c r="A110" s="89"/>
      <c r="B110" s="89"/>
      <c r="C110" s="89"/>
      <c r="D110" s="89"/>
      <c r="E110" s="89"/>
      <c r="F110" s="89"/>
      <c r="G110" s="89"/>
    </row>
    <row r="111" spans="1:7">
      <c r="A111" s="89"/>
      <c r="B111" s="89"/>
      <c r="C111" s="89"/>
      <c r="D111" s="89"/>
      <c r="E111" s="89"/>
      <c r="F111" s="89"/>
      <c r="G111" s="89"/>
    </row>
    <row r="112" spans="1:7">
      <c r="A112" s="89"/>
      <c r="B112" s="89"/>
      <c r="C112" s="89"/>
      <c r="D112" s="89"/>
      <c r="E112" s="89"/>
      <c r="F112" s="89"/>
      <c r="G112" s="89"/>
    </row>
    <row r="113" spans="1:7">
      <c r="A113" s="89"/>
      <c r="B113" s="89"/>
      <c r="C113" s="89"/>
      <c r="D113" s="89"/>
      <c r="E113" s="89"/>
      <c r="F113" s="89"/>
      <c r="G113" s="89"/>
    </row>
    <row r="114" spans="1:7">
      <c r="A114" s="89"/>
      <c r="B114" s="89"/>
      <c r="C114" s="89"/>
      <c r="D114" s="89"/>
      <c r="E114" s="89"/>
      <c r="F114" s="89"/>
      <c r="G114" s="89"/>
    </row>
    <row r="115" spans="1:7">
      <c r="A115" s="89"/>
      <c r="B115" s="89"/>
      <c r="C115" s="89"/>
      <c r="D115" s="89"/>
      <c r="E115" s="89"/>
      <c r="F115" s="89"/>
      <c r="G115" s="89"/>
    </row>
  </sheetData>
  <mergeCells count="8">
    <mergeCell ref="H3:K3"/>
    <mergeCell ref="H41:K41"/>
    <mergeCell ref="B3:B4"/>
    <mergeCell ref="B2:F2"/>
    <mergeCell ref="C3:F3"/>
    <mergeCell ref="B41:B42"/>
    <mergeCell ref="C41:F41"/>
    <mergeCell ref="B40:F40"/>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8"/>
  <sheetViews>
    <sheetView workbookViewId="0"/>
  </sheetViews>
  <sheetFormatPr baseColWidth="10" defaultColWidth="11.42578125" defaultRowHeight="12.75"/>
  <cols>
    <col min="1" max="1" width="3.7109375" style="104" customWidth="1"/>
    <col min="2" max="2" width="37.28515625" style="104" customWidth="1"/>
    <col min="3" max="4" width="15.5703125" style="104" bestFit="1" customWidth="1"/>
    <col min="5" max="5" width="11.42578125" style="790"/>
    <col min="6" max="8" width="11.42578125" style="104"/>
    <col min="9" max="9" width="11.42578125" style="790"/>
    <col min="10" max="16384" width="11.42578125" style="104"/>
  </cols>
  <sheetData>
    <row r="1" spans="1:10">
      <c r="B1" s="415"/>
      <c r="C1" s="415"/>
      <c r="D1" s="415"/>
      <c r="E1" s="787"/>
      <c r="F1" s="415"/>
      <c r="G1" s="415"/>
      <c r="H1" s="415"/>
      <c r="I1" s="787"/>
      <c r="J1" s="415"/>
    </row>
    <row r="2" spans="1:10">
      <c r="A2" s="418"/>
      <c r="B2" s="290" t="s">
        <v>119</v>
      </c>
      <c r="C2" s="835" t="s">
        <v>120</v>
      </c>
      <c r="D2" s="835"/>
      <c r="E2" s="835"/>
      <c r="F2" s="835"/>
      <c r="G2" s="835"/>
      <c r="H2" s="835"/>
      <c r="I2" s="835"/>
      <c r="J2" s="833"/>
    </row>
    <row r="3" spans="1:10">
      <c r="B3" s="869"/>
      <c r="C3" s="867" t="s">
        <v>11</v>
      </c>
      <c r="D3" s="867"/>
      <c r="E3" s="867"/>
      <c r="F3" s="867"/>
      <c r="G3" s="867" t="s">
        <v>12</v>
      </c>
      <c r="H3" s="867"/>
      <c r="I3" s="867"/>
      <c r="J3" s="867"/>
    </row>
    <row r="4" spans="1:10" s="149" customFormat="1">
      <c r="B4" s="870"/>
      <c r="C4" s="371" t="s">
        <v>488</v>
      </c>
      <c r="D4" s="413" t="s">
        <v>489</v>
      </c>
      <c r="E4" s="788" t="s">
        <v>63</v>
      </c>
      <c r="F4" s="412" t="s">
        <v>2</v>
      </c>
      <c r="G4" s="371" t="str">
        <f>'Reported EBITDA'!$F$5</f>
        <v>Q3 2024</v>
      </c>
      <c r="H4" s="413" t="str">
        <f>'Reported EBITDA'!$G$5</f>
        <v>Q3 2023</v>
      </c>
      <c r="I4" s="788" t="s">
        <v>63</v>
      </c>
      <c r="J4" s="412" t="s">
        <v>2</v>
      </c>
    </row>
    <row r="5" spans="1:10" ht="6.75" customHeight="1">
      <c r="B5" s="146"/>
      <c r="C5" s="146"/>
      <c r="D5" s="146"/>
      <c r="E5" s="789"/>
      <c r="F5" s="146"/>
      <c r="G5" s="146"/>
      <c r="H5" s="146"/>
      <c r="I5" s="789"/>
      <c r="J5" s="146"/>
    </row>
    <row r="6" spans="1:10">
      <c r="B6" s="104" t="s">
        <v>121</v>
      </c>
      <c r="C6" s="343">
        <v>41.936</v>
      </c>
      <c r="D6" s="86">
        <v>47.561999999999998</v>
      </c>
      <c r="E6" s="193">
        <v>-5.6259999999999977</v>
      </c>
      <c r="F6" s="186">
        <v>-0.11828770867499261</v>
      </c>
      <c r="G6" s="343">
        <v>18.715</v>
      </c>
      <c r="H6" s="86">
        <v>2.2369999999999948</v>
      </c>
      <c r="I6" s="193">
        <v>16.478000000000005</v>
      </c>
      <c r="J6" s="186" t="s">
        <v>490</v>
      </c>
    </row>
    <row r="7" spans="1:10">
      <c r="B7" s="88" t="s">
        <v>122</v>
      </c>
      <c r="C7" s="343">
        <v>-3.91</v>
      </c>
      <c r="D7" s="86">
        <v>-4.069</v>
      </c>
      <c r="E7" s="193">
        <v>0.15899999999999981</v>
      </c>
      <c r="F7" s="186">
        <v>-3.9075940034406398E-2</v>
      </c>
      <c r="G7" s="343">
        <v>-1.7440000000000002</v>
      </c>
      <c r="H7" s="86">
        <v>-1.5369999999999999</v>
      </c>
      <c r="I7" s="193">
        <v>-0.20700000000000029</v>
      </c>
      <c r="J7" s="186">
        <v>0.13467794404684463</v>
      </c>
    </row>
    <row r="8" spans="1:10">
      <c r="B8" s="104" t="s">
        <v>123</v>
      </c>
      <c r="C8" s="343">
        <v>-6.798</v>
      </c>
      <c r="D8" s="86">
        <v>-5.9029999999999996</v>
      </c>
      <c r="E8" s="193">
        <v>-0.89500000000000046</v>
      </c>
      <c r="F8" s="186">
        <v>0.15161782144672209</v>
      </c>
      <c r="G8" s="343">
        <v>-3.105</v>
      </c>
      <c r="H8" s="86">
        <v>0.25900000000000034</v>
      </c>
      <c r="I8" s="193">
        <v>-3.3640000000000003</v>
      </c>
      <c r="J8" s="186" t="s">
        <v>490</v>
      </c>
    </row>
    <row r="9" spans="1:10">
      <c r="B9" s="88" t="s">
        <v>74</v>
      </c>
      <c r="C9" s="343">
        <v>-14.276999999999999</v>
      </c>
      <c r="D9" s="86">
        <v>-8.3480000000000008</v>
      </c>
      <c r="E9" s="193">
        <v>-5.9289999999999985</v>
      </c>
      <c r="F9" s="186">
        <v>0.710229995208433</v>
      </c>
      <c r="G9" s="343">
        <v>-4.0689999999999991</v>
      </c>
      <c r="H9" s="86">
        <v>-0.23099999999999987</v>
      </c>
      <c r="I9" s="193">
        <v>-3.8379999999999992</v>
      </c>
      <c r="J9" s="186" t="s">
        <v>490</v>
      </c>
    </row>
    <row r="10" spans="1:10">
      <c r="B10" s="88" t="s">
        <v>124</v>
      </c>
      <c r="C10" s="343"/>
      <c r="D10" s="86"/>
      <c r="E10" s="193"/>
      <c r="F10" s="186"/>
      <c r="G10" s="343"/>
      <c r="H10" s="86"/>
      <c r="I10" s="193"/>
      <c r="J10" s="186"/>
    </row>
    <row r="11" spans="1:10" ht="6" customHeight="1">
      <c r="B11" s="415"/>
      <c r="C11" s="415"/>
      <c r="D11" s="415"/>
      <c r="E11" s="787"/>
      <c r="F11" s="415"/>
      <c r="G11" s="415"/>
      <c r="H11" s="415"/>
      <c r="I11" s="787"/>
      <c r="J11" s="415"/>
    </row>
    <row r="12" spans="1:10">
      <c r="B12" s="416" t="s">
        <v>125</v>
      </c>
      <c r="C12" s="365">
        <v>16.950999999999993</v>
      </c>
      <c r="D12" s="417">
        <v>29.241999999999997</v>
      </c>
      <c r="E12" s="446">
        <v>-12.291000000000004</v>
      </c>
      <c r="F12" s="289">
        <v>-0.42032008754531169</v>
      </c>
      <c r="G12" s="365">
        <v>9.7970000000000006</v>
      </c>
      <c r="H12" s="417">
        <v>0.72799999999999532</v>
      </c>
      <c r="I12" s="446">
        <v>9.0690000000000062</v>
      </c>
      <c r="J12" s="289" t="s">
        <v>490</v>
      </c>
    </row>
    <row r="13" spans="1:10">
      <c r="B13" s="868"/>
      <c r="C13" s="868"/>
      <c r="D13" s="868"/>
      <c r="E13" s="868"/>
      <c r="F13" s="868"/>
      <c r="G13" s="868"/>
      <c r="H13" s="868"/>
      <c r="I13" s="868"/>
      <c r="J13" s="868"/>
    </row>
    <row r="14" spans="1:10">
      <c r="B14" s="415"/>
      <c r="C14" s="415"/>
      <c r="D14" s="415"/>
      <c r="E14" s="787"/>
      <c r="F14" s="415"/>
      <c r="G14" s="415"/>
      <c r="H14" s="415"/>
      <c r="I14" s="787"/>
      <c r="J14" s="415"/>
    </row>
    <row r="15" spans="1:10">
      <c r="A15" s="418"/>
      <c r="B15" s="290" t="s">
        <v>126</v>
      </c>
      <c r="C15" s="837" t="s">
        <v>120</v>
      </c>
      <c r="D15" s="837"/>
      <c r="E15" s="837"/>
      <c r="F15" s="837"/>
      <c r="G15" s="837"/>
      <c r="H15" s="837"/>
      <c r="I15" s="837"/>
      <c r="J15" s="838"/>
    </row>
    <row r="16" spans="1:10">
      <c r="B16" s="869"/>
      <c r="C16" s="867" t="s">
        <v>11</v>
      </c>
      <c r="D16" s="867"/>
      <c r="E16" s="867"/>
      <c r="F16" s="867"/>
      <c r="G16" s="867" t="s">
        <v>12</v>
      </c>
      <c r="H16" s="867"/>
      <c r="I16" s="867"/>
      <c r="J16" s="867"/>
    </row>
    <row r="17" spans="1:10">
      <c r="B17" s="870"/>
      <c r="C17" s="371" t="s">
        <v>488</v>
      </c>
      <c r="D17" s="413" t="s">
        <v>489</v>
      </c>
      <c r="E17" s="788" t="s">
        <v>63</v>
      </c>
      <c r="F17" s="412" t="s">
        <v>2</v>
      </c>
      <c r="G17" s="371" t="str">
        <f>'Reported EBITDA'!$F$5</f>
        <v>Q3 2024</v>
      </c>
      <c r="H17" s="413" t="str">
        <f>'Reported EBITDA'!$G$5</f>
        <v>Q3 2023</v>
      </c>
      <c r="I17" s="788" t="s">
        <v>63</v>
      </c>
      <c r="J17" s="412" t="s">
        <v>2</v>
      </c>
    </row>
    <row r="18" spans="1:10" ht="8.25" customHeight="1">
      <c r="B18" s="146"/>
      <c r="C18" s="146"/>
      <c r="D18" s="146"/>
      <c r="E18" s="789"/>
      <c r="F18" s="146"/>
      <c r="G18" s="146"/>
      <c r="H18" s="146"/>
      <c r="I18" s="789"/>
      <c r="J18" s="146"/>
    </row>
    <row r="19" spans="1:10">
      <c r="B19" s="104" t="s">
        <v>121</v>
      </c>
      <c r="C19" s="343">
        <v>867.95600000000002</v>
      </c>
      <c r="D19" s="86">
        <v>819.09</v>
      </c>
      <c r="E19" s="193">
        <v>48.865999999999985</v>
      </c>
      <c r="F19" s="186">
        <v>5.9658889743495758E-2</v>
      </c>
      <c r="G19" s="343">
        <v>294.63700000000006</v>
      </c>
      <c r="H19" s="86">
        <v>276.73500000000001</v>
      </c>
      <c r="I19" s="193">
        <v>17.902000000000044</v>
      </c>
      <c r="J19" s="186">
        <v>6.469004643431453E-2</v>
      </c>
    </row>
    <row r="20" spans="1:10">
      <c r="B20" s="88" t="s">
        <v>122</v>
      </c>
      <c r="C20" s="343">
        <v>-276.2</v>
      </c>
      <c r="D20" s="86">
        <v>-265.29000000000002</v>
      </c>
      <c r="E20" s="193">
        <v>-10.909999999999968</v>
      </c>
      <c r="F20" s="186">
        <v>-4.1124806815183268E-2</v>
      </c>
      <c r="G20" s="343">
        <v>-104.60399999999998</v>
      </c>
      <c r="H20" s="86">
        <v>-84.052000000000021</v>
      </c>
      <c r="I20" s="193">
        <v>-20.551999999999964</v>
      </c>
      <c r="J20" s="186">
        <v>-0.24451530005234812</v>
      </c>
    </row>
    <row r="21" spans="1:10">
      <c r="B21" s="104" t="s">
        <v>123</v>
      </c>
      <c r="C21" s="343">
        <v>-12.422000000000001</v>
      </c>
      <c r="D21" s="86">
        <v>-12.523</v>
      </c>
      <c r="E21" s="193">
        <v>0.10099999999999909</v>
      </c>
      <c r="F21" s="186">
        <v>8.0651601054060329E-3</v>
      </c>
      <c r="G21" s="343">
        <v>-4.5020000000000007</v>
      </c>
      <c r="H21" s="86">
        <v>-3.4659999999999993</v>
      </c>
      <c r="I21" s="193">
        <v>-1.0360000000000014</v>
      </c>
      <c r="J21" s="186">
        <v>-0.29890363531448405</v>
      </c>
    </row>
    <row r="22" spans="1:10">
      <c r="B22" s="88" t="s">
        <v>74</v>
      </c>
      <c r="C22" s="343">
        <v>-84.927000000000007</v>
      </c>
      <c r="D22" s="86">
        <v>-75.697999999999993</v>
      </c>
      <c r="E22" s="193">
        <v>-9.2290000000000134</v>
      </c>
      <c r="F22" s="186">
        <v>-0.12191867684747315</v>
      </c>
      <c r="G22" s="343">
        <v>-27.929000000000009</v>
      </c>
      <c r="H22" s="86">
        <v>-29.120999999999995</v>
      </c>
      <c r="I22" s="193">
        <v>1.191999999999986</v>
      </c>
      <c r="J22" s="186">
        <v>4.0932660279522914E-2</v>
      </c>
    </row>
    <row r="23" spans="1:10" ht="6" customHeight="1">
      <c r="B23" s="415"/>
      <c r="C23" s="415"/>
      <c r="D23" s="415"/>
      <c r="E23" s="787"/>
      <c r="F23" s="415"/>
      <c r="G23" s="415"/>
      <c r="H23" s="415"/>
      <c r="I23" s="787"/>
      <c r="J23" s="415"/>
    </row>
    <row r="24" spans="1:10">
      <c r="B24" s="416" t="s">
        <v>125</v>
      </c>
      <c r="C24" s="365">
        <v>494.40700000000004</v>
      </c>
      <c r="D24" s="417">
        <v>465.57899999999995</v>
      </c>
      <c r="E24" s="446">
        <v>28.828000000000088</v>
      </c>
      <c r="F24" s="289">
        <v>6.1918600280511216E-2</v>
      </c>
      <c r="G24" s="365">
        <v>157.60200000000006</v>
      </c>
      <c r="H24" s="417">
        <v>160.096</v>
      </c>
      <c r="I24" s="446">
        <v>-2.4939999999999429</v>
      </c>
      <c r="J24" s="289">
        <v>-1.5578153108134707E-2</v>
      </c>
    </row>
    <row r="26" spans="1:10">
      <c r="B26" s="415"/>
      <c r="C26" s="415"/>
      <c r="D26" s="415"/>
      <c r="E26" s="787"/>
      <c r="F26" s="415"/>
      <c r="G26" s="415"/>
      <c r="H26" s="415"/>
      <c r="I26" s="787"/>
      <c r="J26" s="415"/>
    </row>
    <row r="27" spans="1:10">
      <c r="A27" s="418"/>
      <c r="B27" s="290" t="s">
        <v>127</v>
      </c>
      <c r="C27" s="835" t="s">
        <v>120</v>
      </c>
      <c r="D27" s="835"/>
      <c r="E27" s="835"/>
      <c r="F27" s="835"/>
      <c r="G27" s="835"/>
      <c r="H27" s="835"/>
      <c r="I27" s="835"/>
      <c r="J27" s="833"/>
    </row>
    <row r="28" spans="1:10">
      <c r="B28" s="869"/>
      <c r="C28" s="867" t="s">
        <v>11</v>
      </c>
      <c r="D28" s="867"/>
      <c r="E28" s="867"/>
      <c r="F28" s="867"/>
      <c r="G28" s="867" t="s">
        <v>12</v>
      </c>
      <c r="H28" s="867"/>
      <c r="I28" s="867"/>
      <c r="J28" s="867"/>
    </row>
    <row r="29" spans="1:10">
      <c r="B29" s="870"/>
      <c r="C29" s="371" t="s">
        <v>488</v>
      </c>
      <c r="D29" s="413" t="s">
        <v>489</v>
      </c>
      <c r="E29" s="788" t="s">
        <v>63</v>
      </c>
      <c r="F29" s="412" t="s">
        <v>2</v>
      </c>
      <c r="G29" s="371" t="str">
        <f>'Reported EBITDA'!$F$5</f>
        <v>Q3 2024</v>
      </c>
      <c r="H29" s="413" t="str">
        <f>'Reported EBITDA'!$G$5</f>
        <v>Q3 2023</v>
      </c>
      <c r="I29" s="788" t="s">
        <v>63</v>
      </c>
      <c r="J29" s="412" t="s">
        <v>2</v>
      </c>
    </row>
    <row r="30" spans="1:10" ht="7.5" customHeight="1">
      <c r="B30" s="146"/>
      <c r="C30" s="146"/>
      <c r="D30" s="146"/>
      <c r="E30" s="789"/>
      <c r="F30" s="146"/>
      <c r="G30" s="146"/>
      <c r="H30" s="146"/>
      <c r="I30" s="789"/>
      <c r="J30" s="146"/>
    </row>
    <row r="31" spans="1:10">
      <c r="B31" s="88" t="s">
        <v>121</v>
      </c>
      <c r="C31" s="343">
        <v>1360.135</v>
      </c>
      <c r="D31" s="86">
        <v>1286.9549999999999</v>
      </c>
      <c r="E31" s="193">
        <v>73.180000000000064</v>
      </c>
      <c r="F31" s="186">
        <v>5.6862905074380965E-2</v>
      </c>
      <c r="G31" s="343">
        <v>458.26300000000003</v>
      </c>
      <c r="H31" s="86">
        <v>518.46699999999987</v>
      </c>
      <c r="I31" s="193">
        <v>-60.203999999999837</v>
      </c>
      <c r="J31" s="186">
        <v>-0.11611925156278002</v>
      </c>
    </row>
    <row r="32" spans="1:10">
      <c r="B32" s="104" t="s">
        <v>122</v>
      </c>
      <c r="C32" s="343">
        <v>-766.18899999999996</v>
      </c>
      <c r="D32" s="86">
        <v>-540.95799999999997</v>
      </c>
      <c r="E32" s="193">
        <v>-225.23099999999999</v>
      </c>
      <c r="F32" s="186">
        <v>-0.41635579841688264</v>
      </c>
      <c r="G32" s="343">
        <v>-280.18199999999996</v>
      </c>
      <c r="H32" s="86">
        <v>-220.27599999999995</v>
      </c>
      <c r="I32" s="193">
        <v>-59.906000000000006</v>
      </c>
      <c r="J32" s="186">
        <v>-0.27195881530443633</v>
      </c>
    </row>
    <row r="33" spans="1:10">
      <c r="B33" s="88" t="s">
        <v>123</v>
      </c>
      <c r="C33" s="343">
        <v>-33.744999999999997</v>
      </c>
      <c r="D33" s="86">
        <v>-31.6</v>
      </c>
      <c r="E33" s="193">
        <v>-2.144999999999996</v>
      </c>
      <c r="F33" s="186">
        <v>-6.7879746835442845E-2</v>
      </c>
      <c r="G33" s="343">
        <v>-11.764999999999997</v>
      </c>
      <c r="H33" s="86">
        <v>-10.879000000000001</v>
      </c>
      <c r="I33" s="193">
        <v>-0.88599999999999568</v>
      </c>
      <c r="J33" s="186">
        <v>-8.1441308943836388E-2</v>
      </c>
    </row>
    <row r="34" spans="1:10">
      <c r="B34" s="415" t="s">
        <v>74</v>
      </c>
      <c r="C34" s="343">
        <v>-48.468000000000004</v>
      </c>
      <c r="D34" s="86">
        <v>-35.826000000000001</v>
      </c>
      <c r="E34" s="193">
        <v>-12.642000000000003</v>
      </c>
      <c r="F34" s="186">
        <v>-0.35287221570926142</v>
      </c>
      <c r="G34" s="343">
        <v>-11.580000000000005</v>
      </c>
      <c r="H34" s="86">
        <v>-14.791</v>
      </c>
      <c r="I34" s="193">
        <v>3.210999999999995</v>
      </c>
      <c r="J34" s="186">
        <v>0.21709147454533129</v>
      </c>
    </row>
    <row r="35" spans="1:10" ht="8.25" customHeight="1">
      <c r="B35" s="416"/>
      <c r="C35" s="417"/>
      <c r="D35" s="417"/>
      <c r="E35" s="446"/>
      <c r="F35" s="289"/>
      <c r="G35" s="417"/>
      <c r="H35" s="417"/>
      <c r="I35" s="446"/>
      <c r="J35" s="289"/>
    </row>
    <row r="36" spans="1:10">
      <c r="B36" s="416" t="s">
        <v>125</v>
      </c>
      <c r="C36" s="365">
        <v>511.733</v>
      </c>
      <c r="D36" s="417">
        <v>678.57099999999991</v>
      </c>
      <c r="E36" s="446">
        <v>-166.83799999999991</v>
      </c>
      <c r="F36" s="289">
        <v>-0.24586668160000935</v>
      </c>
      <c r="G36" s="365">
        <v>154.73600000000008</v>
      </c>
      <c r="H36" s="417">
        <v>272.5209999999999</v>
      </c>
      <c r="I36" s="446">
        <v>-117.78499999999983</v>
      </c>
      <c r="J36" s="289">
        <v>-0.43220522455150201</v>
      </c>
    </row>
    <row r="38" spans="1:10">
      <c r="B38" s="415"/>
      <c r="C38" s="415"/>
      <c r="D38" s="415"/>
      <c r="E38" s="787"/>
      <c r="F38" s="415"/>
      <c r="G38" s="415"/>
      <c r="H38" s="415"/>
      <c r="I38" s="787"/>
      <c r="J38" s="415"/>
    </row>
    <row r="39" spans="1:10">
      <c r="A39" s="418"/>
      <c r="B39" s="290" t="s">
        <v>128</v>
      </c>
      <c r="C39" s="835" t="s">
        <v>120</v>
      </c>
      <c r="D39" s="835"/>
      <c r="E39" s="835"/>
      <c r="F39" s="835"/>
      <c r="G39" s="835"/>
      <c r="H39" s="835"/>
      <c r="I39" s="835"/>
      <c r="J39" s="833"/>
    </row>
    <row r="40" spans="1:10">
      <c r="B40" s="869"/>
      <c r="C40" s="867" t="s">
        <v>11</v>
      </c>
      <c r="D40" s="867"/>
      <c r="E40" s="867"/>
      <c r="F40" s="867"/>
      <c r="G40" s="867" t="s">
        <v>12</v>
      </c>
      <c r="H40" s="867"/>
      <c r="I40" s="867"/>
      <c r="J40" s="867"/>
    </row>
    <row r="41" spans="1:10">
      <c r="B41" s="870"/>
      <c r="C41" s="371" t="s">
        <v>488</v>
      </c>
      <c r="D41" s="413" t="s">
        <v>489</v>
      </c>
      <c r="E41" s="788" t="s">
        <v>63</v>
      </c>
      <c r="F41" s="412" t="s">
        <v>2</v>
      </c>
      <c r="G41" s="371" t="str">
        <f>'Reported EBITDA'!$F$5</f>
        <v>Q3 2024</v>
      </c>
      <c r="H41" s="413" t="str">
        <f>'Reported EBITDA'!$G$5</f>
        <v>Q3 2023</v>
      </c>
      <c r="I41" s="788" t="s">
        <v>63</v>
      </c>
      <c r="J41" s="412" t="s">
        <v>2</v>
      </c>
    </row>
    <row r="42" spans="1:10">
      <c r="B42" s="146"/>
      <c r="C42" s="146"/>
      <c r="D42" s="146"/>
      <c r="E42" s="789"/>
      <c r="F42" s="146"/>
      <c r="G42" s="146"/>
      <c r="H42" s="146"/>
      <c r="I42" s="789"/>
      <c r="J42" s="146"/>
    </row>
    <row r="43" spans="1:10">
      <c r="B43" s="88" t="s">
        <v>121</v>
      </c>
      <c r="C43" s="343">
        <v>255.43899999999999</v>
      </c>
      <c r="D43" s="86">
        <v>233.779</v>
      </c>
      <c r="E43" s="193">
        <v>21.659999999999997</v>
      </c>
      <c r="F43" s="186">
        <v>9.2651606859469826E-2</v>
      </c>
      <c r="G43" s="343">
        <v>92.066999999999979</v>
      </c>
      <c r="H43" s="86">
        <v>90.548000000000002</v>
      </c>
      <c r="I43" s="193">
        <v>1.518999999999977</v>
      </c>
      <c r="J43" s="186">
        <v>1.6775632813535113E-2</v>
      </c>
    </row>
    <row r="44" spans="1:10">
      <c r="B44" s="104" t="s">
        <v>122</v>
      </c>
      <c r="C44" s="343">
        <v>-106.387</v>
      </c>
      <c r="D44" s="86">
        <v>-116.66</v>
      </c>
      <c r="E44" s="193">
        <v>10.272999999999996</v>
      </c>
      <c r="F44" s="186">
        <v>8.8059317675295734E-2</v>
      </c>
      <c r="G44" s="343">
        <v>-23.679000000000002</v>
      </c>
      <c r="H44" s="86">
        <v>-52.60799999999999</v>
      </c>
      <c r="I44" s="193">
        <v>28.928999999999988</v>
      </c>
      <c r="J44" s="186">
        <v>0.54989735401459838</v>
      </c>
    </row>
    <row r="45" spans="1:10">
      <c r="B45" s="88" t="s">
        <v>123</v>
      </c>
      <c r="C45" s="343">
        <v>-10.029999999999999</v>
      </c>
      <c r="D45" s="86">
        <v>-10.276</v>
      </c>
      <c r="E45" s="193">
        <v>0.24600000000000044</v>
      </c>
      <c r="F45" s="186">
        <v>2.393927598287271E-2</v>
      </c>
      <c r="G45" s="343">
        <v>-3.3089999999999993</v>
      </c>
      <c r="H45" s="86">
        <v>-3.2480000000000002</v>
      </c>
      <c r="I45" s="193">
        <v>-6.0999999999999055E-2</v>
      </c>
      <c r="J45" s="186">
        <v>-1.8780788177339636E-2</v>
      </c>
    </row>
    <row r="46" spans="1:10">
      <c r="B46" s="415" t="s">
        <v>74</v>
      </c>
      <c r="C46" s="343">
        <v>-15.053000000000001</v>
      </c>
      <c r="D46" s="86">
        <v>-26.681999999999999</v>
      </c>
      <c r="E46" s="193">
        <v>11.628999999999998</v>
      </c>
      <c r="F46" s="186">
        <v>0.43583689378607293</v>
      </c>
      <c r="G46" s="343">
        <v>-5.2710000000000008</v>
      </c>
      <c r="H46" s="86">
        <v>-5.5659999999999989</v>
      </c>
      <c r="I46" s="193">
        <v>0.29499999999999815</v>
      </c>
      <c r="J46" s="186">
        <v>5.300035932446967E-2</v>
      </c>
    </row>
    <row r="47" spans="1:10">
      <c r="B47" s="416"/>
      <c r="C47" s="417"/>
      <c r="D47" s="417"/>
      <c r="E47" s="446"/>
      <c r="F47" s="289"/>
      <c r="G47" s="417"/>
      <c r="H47" s="417"/>
      <c r="I47" s="446"/>
      <c r="J47" s="289"/>
    </row>
    <row r="48" spans="1:10">
      <c r="B48" s="416" t="s">
        <v>125</v>
      </c>
      <c r="C48" s="365">
        <v>123.96899999999999</v>
      </c>
      <c r="D48" s="417">
        <v>80.161000000000001</v>
      </c>
      <c r="E48" s="446">
        <v>43.807999999999993</v>
      </c>
      <c r="F48" s="289">
        <v>0.54650016841107263</v>
      </c>
      <c r="G48" s="365">
        <v>59.807999999999979</v>
      </c>
      <c r="H48" s="417">
        <v>29.126000000000015</v>
      </c>
      <c r="I48" s="446">
        <v>30.681999999999963</v>
      </c>
      <c r="J48" s="289">
        <v>1.0534230584357602</v>
      </c>
    </row>
  </sheetData>
  <mergeCells count="17">
    <mergeCell ref="B40:B41"/>
    <mergeCell ref="C40:F40"/>
    <mergeCell ref="B28:B29"/>
    <mergeCell ref="G28:J28"/>
    <mergeCell ref="C39:J39"/>
    <mergeCell ref="G40:J40"/>
    <mergeCell ref="G3:J3"/>
    <mergeCell ref="C28:F28"/>
    <mergeCell ref="C2:J2"/>
    <mergeCell ref="C15:J15"/>
    <mergeCell ref="G16:J16"/>
    <mergeCell ref="C27:J27"/>
    <mergeCell ref="C3:F3"/>
    <mergeCell ref="B13:J13"/>
    <mergeCell ref="B3:B4"/>
    <mergeCell ref="C16:F16"/>
    <mergeCell ref="B16:B17"/>
  </mergeCells>
  <pageMargins left="0.7" right="0.7" top="0.75" bottom="0.75" header="0.3" footer="0.3"/>
  <pageSetup paperSize="9" orientation="portrait" r:id="rId1"/>
  <headerFooter>
    <oddHeader>&amp;C&amp;"Arial"&amp;8&amp;K000000INTERNAL&amp;1#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C37"/>
  <sheetViews>
    <sheetView workbookViewId="0"/>
  </sheetViews>
  <sheetFormatPr baseColWidth="10" defaultColWidth="11.42578125" defaultRowHeight="12.75"/>
  <cols>
    <col min="1" max="1" width="3.28515625" style="104" customWidth="1"/>
    <col min="2" max="2" width="35.28515625" style="104" customWidth="1"/>
    <col min="3" max="4" width="15.5703125" style="104" bestFit="1" customWidth="1"/>
    <col min="5" max="5" width="8.7109375" style="104" customWidth="1"/>
    <col min="6" max="6" width="10" style="104" customWidth="1"/>
    <col min="7" max="7" width="11.7109375" style="104" customWidth="1"/>
    <col min="8" max="10" width="10" style="104" customWidth="1"/>
    <col min="11" max="11" width="3.5703125" style="104" customWidth="1"/>
    <col min="12" max="12" width="29.7109375" style="104" customWidth="1"/>
    <col min="13" max="13" width="17.42578125" style="104" customWidth="1"/>
    <col min="14" max="14" width="16.28515625" style="104" customWidth="1"/>
    <col min="15" max="15" width="13.42578125" style="104" customWidth="1"/>
    <col min="16" max="16" width="2" style="104" customWidth="1"/>
    <col min="17" max="17" width="15.5703125" style="104" bestFit="1" customWidth="1"/>
    <col min="18" max="18" width="15.85546875" style="104" customWidth="1"/>
    <col min="19" max="16384" width="11.42578125" style="104"/>
  </cols>
  <sheetData>
    <row r="1" spans="2:29">
      <c r="B1" s="415"/>
      <c r="C1" s="415"/>
      <c r="D1" s="415"/>
      <c r="E1" s="415"/>
      <c r="F1" s="415"/>
      <c r="G1" s="415"/>
      <c r="H1" s="415"/>
      <c r="I1" s="415"/>
      <c r="J1" s="415"/>
      <c r="L1" s="415"/>
      <c r="M1" s="415"/>
      <c r="N1" s="415"/>
      <c r="O1" s="415"/>
      <c r="P1" s="415"/>
      <c r="Q1" s="415"/>
      <c r="R1" s="415"/>
      <c r="S1" s="415"/>
    </row>
    <row r="2" spans="2:29">
      <c r="B2" s="309" t="s">
        <v>119</v>
      </c>
      <c r="C2" s="835" t="s">
        <v>120</v>
      </c>
      <c r="D2" s="835"/>
      <c r="E2" s="835"/>
      <c r="F2" s="833"/>
      <c r="G2" s="646"/>
      <c r="H2" s="646"/>
      <c r="I2" s="646"/>
      <c r="J2" s="646"/>
      <c r="K2" s="421"/>
      <c r="L2" s="837" t="s">
        <v>119</v>
      </c>
      <c r="M2" s="837"/>
      <c r="N2" s="837"/>
      <c r="O2" s="837"/>
      <c r="P2" s="837"/>
      <c r="Q2" s="837"/>
      <c r="R2" s="837"/>
      <c r="S2" s="838"/>
    </row>
    <row r="3" spans="2:29">
      <c r="B3" s="869"/>
      <c r="C3" s="870" t="s">
        <v>11</v>
      </c>
      <c r="D3" s="870"/>
      <c r="E3" s="870"/>
      <c r="F3" s="870"/>
      <c r="G3" s="870" t="s">
        <v>12</v>
      </c>
      <c r="H3" s="870"/>
      <c r="I3" s="870"/>
      <c r="J3" s="870"/>
      <c r="L3" s="869" t="s">
        <v>129</v>
      </c>
      <c r="M3" s="867" t="s">
        <v>130</v>
      </c>
      <c r="N3" s="867"/>
      <c r="O3" s="867"/>
      <c r="P3" s="867"/>
      <c r="Q3" s="867" t="s">
        <v>131</v>
      </c>
      <c r="R3" s="867"/>
      <c r="S3" s="867"/>
    </row>
    <row r="4" spans="2:29" s="149" customFormat="1" ht="25.5" customHeight="1">
      <c r="B4" s="870"/>
      <c r="C4" s="371" t="s">
        <v>488</v>
      </c>
      <c r="D4" s="413" t="s">
        <v>489</v>
      </c>
      <c r="E4" s="412" t="s">
        <v>63</v>
      </c>
      <c r="F4" s="412" t="s">
        <v>13</v>
      </c>
      <c r="G4" s="371" t="str">
        <f>'Reported EBITDA'!$F$5</f>
        <v>Q3 2024</v>
      </c>
      <c r="H4" s="413" t="str">
        <f>'Reported EBITDA'!$G$5</f>
        <v>Q3 2023</v>
      </c>
      <c r="I4" s="412" t="s">
        <v>63</v>
      </c>
      <c r="J4" s="412" t="s">
        <v>2</v>
      </c>
      <c r="L4" s="869"/>
      <c r="M4" s="423" t="s">
        <v>488</v>
      </c>
      <c r="N4" s="414" t="s">
        <v>489</v>
      </c>
      <c r="O4" s="422" t="s">
        <v>132</v>
      </c>
      <c r="P4" s="150"/>
      <c r="Q4" s="423" t="str">
        <f>'Reported EBITDA'!$F$5</f>
        <v>Q3 2024</v>
      </c>
      <c r="R4" s="414" t="str">
        <f>'Reported EBITDA'!$G$5</f>
        <v>Q3 2023</v>
      </c>
      <c r="S4" s="414" t="s">
        <v>2</v>
      </c>
    </row>
    <row r="5" spans="2:29" ht="6.75" customHeight="1">
      <c r="B5" s="146"/>
      <c r="C5" s="146"/>
      <c r="D5" s="146"/>
      <c r="E5" s="146"/>
      <c r="F5" s="146"/>
      <c r="G5" s="146"/>
      <c r="H5" s="146"/>
      <c r="I5" s="146"/>
      <c r="J5" s="146"/>
      <c r="L5" s="424"/>
      <c r="M5" s="424"/>
      <c r="P5" s="150"/>
      <c r="Q5" s="791"/>
      <c r="R5" s="791"/>
    </row>
    <row r="6" spans="2:29">
      <c r="B6" s="104" t="s">
        <v>121</v>
      </c>
      <c r="C6" s="343">
        <v>1013.279</v>
      </c>
      <c r="D6" s="86">
        <v>771.41600000000005</v>
      </c>
      <c r="E6" s="86">
        <v>241.86299999999994</v>
      </c>
      <c r="F6" s="186">
        <v>0.31353122050877857</v>
      </c>
      <c r="G6" s="343">
        <v>430.47500000000002</v>
      </c>
      <c r="H6" s="86">
        <v>270.81700000000006</v>
      </c>
      <c r="I6" s="86">
        <v>159.65799999999996</v>
      </c>
      <c r="J6" s="186">
        <v>0.58954201545693197</v>
      </c>
      <c r="L6" s="104" t="s">
        <v>133</v>
      </c>
      <c r="M6" s="420">
        <v>0.1693905359051007</v>
      </c>
      <c r="N6" s="196">
        <v>0.16461805101144122</v>
      </c>
      <c r="O6" s="429">
        <v>0.47724848936594733</v>
      </c>
      <c r="P6" s="150"/>
      <c r="Q6" s="792">
        <v>2.6977609999999999</v>
      </c>
      <c r="R6" s="793">
        <v>2.6389050000000003</v>
      </c>
      <c r="S6" s="799">
        <v>2.2303190148944108E-2</v>
      </c>
    </row>
    <row r="7" spans="2:29">
      <c r="B7" s="88" t="s">
        <v>122</v>
      </c>
      <c r="C7" s="343">
        <v>-697.27700000000004</v>
      </c>
      <c r="D7" s="86">
        <v>-612.40099999999995</v>
      </c>
      <c r="E7" s="86">
        <v>-84.87600000000009</v>
      </c>
      <c r="F7" s="186">
        <v>-0.13859546277684087</v>
      </c>
      <c r="G7" s="343">
        <v>-305.78000000000003</v>
      </c>
      <c r="H7" s="86">
        <v>-198.13699999999994</v>
      </c>
      <c r="I7" s="86">
        <v>-107.64300000000009</v>
      </c>
      <c r="J7" s="186">
        <v>-0.5432756123288438</v>
      </c>
      <c r="K7" s="146"/>
      <c r="L7" s="415"/>
      <c r="M7" s="425"/>
      <c r="N7" s="425"/>
      <c r="O7" s="425"/>
      <c r="P7" s="150"/>
      <c r="Q7" s="794"/>
      <c r="R7" s="794"/>
      <c r="S7" s="800"/>
      <c r="T7" s="146"/>
      <c r="X7" s="193"/>
      <c r="Y7" s="193"/>
      <c r="Z7" s="194"/>
      <c r="AA7" s="195"/>
      <c r="AB7" s="195"/>
      <c r="AC7" s="193"/>
    </row>
    <row r="8" spans="2:29">
      <c r="B8" s="104" t="s">
        <v>123</v>
      </c>
      <c r="C8" s="343">
        <v>-128.01299999999998</v>
      </c>
      <c r="D8" s="86">
        <v>-104.047</v>
      </c>
      <c r="E8" s="86">
        <v>-23.96599999999998</v>
      </c>
      <c r="F8" s="186">
        <v>-0.23033821253856401</v>
      </c>
      <c r="G8" s="343">
        <v>-48.000999999999976</v>
      </c>
      <c r="H8" s="86">
        <v>-35.543999999999997</v>
      </c>
      <c r="I8" s="86">
        <v>-12.456999999999979</v>
      </c>
      <c r="J8" s="186">
        <v>-0.35046702678370423</v>
      </c>
      <c r="L8" s="416" t="s">
        <v>134</v>
      </c>
      <c r="M8" s="426">
        <v>0.1693905359051007</v>
      </c>
      <c r="N8" s="427">
        <v>0.16461805101144122</v>
      </c>
      <c r="O8" s="650">
        <v>0.47724848936594733</v>
      </c>
      <c r="P8" s="150"/>
      <c r="Q8" s="795">
        <v>2.6977609999999999</v>
      </c>
      <c r="R8" s="796">
        <v>2.6389050000000003</v>
      </c>
      <c r="S8" s="801">
        <v>2.2303190148944108E-2</v>
      </c>
    </row>
    <row r="9" spans="2:29">
      <c r="B9" s="88" t="s">
        <v>74</v>
      </c>
      <c r="C9" s="343">
        <v>-146.10400000000001</v>
      </c>
      <c r="D9" s="86">
        <v>-105.562</v>
      </c>
      <c r="E9" s="86">
        <v>-40.542000000000016</v>
      </c>
      <c r="F9" s="186">
        <v>-0.38405865747143864</v>
      </c>
      <c r="G9" s="343">
        <v>-59.801000000000016</v>
      </c>
      <c r="H9" s="86">
        <v>-33.578000000000003</v>
      </c>
      <c r="I9" s="86">
        <v>-26.223000000000013</v>
      </c>
      <c r="J9" s="186">
        <v>-0.78095776996843203</v>
      </c>
      <c r="P9" s="150"/>
      <c r="Q9" s="791"/>
      <c r="R9" s="791"/>
    </row>
    <row r="10" spans="2:29">
      <c r="B10" s="88" t="s">
        <v>124</v>
      </c>
      <c r="C10" s="343"/>
      <c r="D10" s="86"/>
      <c r="E10" s="86"/>
      <c r="F10" s="186"/>
      <c r="G10" s="343"/>
      <c r="H10" s="86"/>
      <c r="I10" s="86"/>
      <c r="J10" s="186"/>
      <c r="P10" s="150"/>
    </row>
    <row r="11" spans="2:29">
      <c r="B11" s="415"/>
      <c r="C11" s="415"/>
      <c r="D11" s="415"/>
      <c r="E11" s="415"/>
      <c r="F11" s="415"/>
      <c r="G11" s="415"/>
      <c r="H11" s="415"/>
      <c r="I11" s="415"/>
      <c r="J11" s="415"/>
      <c r="Q11" s="250"/>
      <c r="S11" s="250"/>
    </row>
    <row r="12" spans="2:29">
      <c r="B12" s="416" t="s">
        <v>117</v>
      </c>
      <c r="C12" s="365">
        <v>41.884999999999962</v>
      </c>
      <c r="D12" s="417">
        <v>-50.593999999999895</v>
      </c>
      <c r="E12" s="417">
        <v>92.478999999999857</v>
      </c>
      <c r="F12" s="289">
        <v>1.8278649642250078</v>
      </c>
      <c r="G12" s="365">
        <v>16.893000000000001</v>
      </c>
      <c r="H12" s="417">
        <v>3.5580000000001206</v>
      </c>
      <c r="I12" s="417">
        <v>13.33499999999988</v>
      </c>
      <c r="J12" s="289">
        <v>-3.7478920741988277</v>
      </c>
      <c r="N12" s="660"/>
      <c r="O12" s="660"/>
    </row>
    <row r="13" spans="2:29" ht="55.5" customHeight="1">
      <c r="B13" s="871"/>
      <c r="C13" s="871"/>
      <c r="D13" s="871"/>
      <c r="E13" s="871"/>
      <c r="F13" s="871"/>
      <c r="G13" s="871"/>
      <c r="H13" s="871"/>
      <c r="I13" s="871"/>
      <c r="J13" s="871"/>
      <c r="N13" s="660"/>
      <c r="O13" s="660"/>
    </row>
    <row r="16" spans="2:29">
      <c r="B16" s="309" t="s">
        <v>126</v>
      </c>
      <c r="C16" s="835" t="s">
        <v>120</v>
      </c>
      <c r="D16" s="835"/>
      <c r="E16" s="835"/>
      <c r="F16" s="833"/>
      <c r="G16" s="646"/>
      <c r="H16" s="646"/>
      <c r="I16" s="646"/>
      <c r="J16" s="646"/>
      <c r="K16" s="421"/>
      <c r="L16" s="832" t="s">
        <v>126</v>
      </c>
      <c r="M16" s="835"/>
      <c r="N16" s="835"/>
      <c r="O16" s="835"/>
      <c r="P16" s="835"/>
      <c r="Q16" s="835"/>
      <c r="R16" s="835"/>
      <c r="S16" s="833"/>
    </row>
    <row r="17" spans="2:19" ht="13.5" customHeight="1">
      <c r="B17" s="869"/>
      <c r="C17" s="870" t="s">
        <v>11</v>
      </c>
      <c r="D17" s="870"/>
      <c r="E17" s="870"/>
      <c r="F17" s="870"/>
      <c r="G17" s="870" t="s">
        <v>12</v>
      </c>
      <c r="H17" s="870"/>
      <c r="I17" s="870"/>
      <c r="J17" s="870"/>
      <c r="L17" s="869" t="s">
        <v>129</v>
      </c>
      <c r="M17" s="867" t="s">
        <v>130</v>
      </c>
      <c r="N17" s="867"/>
      <c r="O17" s="867"/>
      <c r="P17" s="867"/>
      <c r="Q17" s="867" t="s">
        <v>131</v>
      </c>
      <c r="R17" s="867"/>
      <c r="S17" s="867"/>
    </row>
    <row r="18" spans="2:19" ht="27" customHeight="1">
      <c r="B18" s="870"/>
      <c r="C18" s="371" t="s">
        <v>488</v>
      </c>
      <c r="D18" s="413" t="s">
        <v>489</v>
      </c>
      <c r="E18" s="412" t="s">
        <v>63</v>
      </c>
      <c r="F18" s="412" t="s">
        <v>13</v>
      </c>
      <c r="G18" s="371" t="str">
        <f>'Reported EBITDA'!$F$5</f>
        <v>Q3 2024</v>
      </c>
      <c r="H18" s="413" t="str">
        <f>'Reported EBITDA'!$G$5</f>
        <v>Q3 2023</v>
      </c>
      <c r="I18" s="412" t="s">
        <v>63</v>
      </c>
      <c r="J18" s="412" t="s">
        <v>2</v>
      </c>
      <c r="L18" s="869"/>
      <c r="M18" s="423" t="s">
        <v>488</v>
      </c>
      <c r="N18" s="414" t="s">
        <v>489</v>
      </c>
      <c r="O18" s="422" t="s">
        <v>132</v>
      </c>
      <c r="P18" s="150"/>
      <c r="Q18" s="423" t="str">
        <f>'Reported EBITDA'!$F$5</f>
        <v>Q3 2024</v>
      </c>
      <c r="R18" s="414" t="str">
        <f>'Reported EBITDA'!$G$5</f>
        <v>Q3 2023</v>
      </c>
      <c r="S18" s="414" t="s">
        <v>13</v>
      </c>
    </row>
    <row r="19" spans="2:19">
      <c r="B19" s="146"/>
      <c r="C19" s="146"/>
      <c r="D19" s="146"/>
      <c r="E19" s="146"/>
      <c r="F19" s="146"/>
      <c r="G19" s="146"/>
      <c r="H19" s="146"/>
      <c r="I19" s="146"/>
      <c r="J19" s="146"/>
      <c r="L19" s="424"/>
      <c r="M19" s="424"/>
      <c r="P19" s="150"/>
    </row>
    <row r="20" spans="2:19">
      <c r="B20" s="104" t="s">
        <v>121</v>
      </c>
      <c r="C20" s="343">
        <v>5274.8879999999999</v>
      </c>
      <c r="D20" s="86">
        <v>5329.9089999999997</v>
      </c>
      <c r="E20" s="86">
        <v>-55.020999999999731</v>
      </c>
      <c r="F20" s="186">
        <v>-1.0323065553276778E-2</v>
      </c>
      <c r="G20" s="343">
        <v>1831.5819999999999</v>
      </c>
      <c r="H20" s="86">
        <v>1789.1449999999995</v>
      </c>
      <c r="I20" s="86">
        <v>42.437000000000353</v>
      </c>
      <c r="J20" s="186">
        <v>2.3719150767545605E-2</v>
      </c>
      <c r="L20" s="104" t="s">
        <v>135</v>
      </c>
      <c r="M20" s="420">
        <v>0.19814320178578199</v>
      </c>
      <c r="N20" s="196">
        <v>0.19845929194483478</v>
      </c>
      <c r="O20" s="429">
        <v>-3.1609015905278981E-2</v>
      </c>
      <c r="P20" s="194"/>
      <c r="Q20" s="792">
        <v>3.1267579999999997</v>
      </c>
      <c r="R20" s="793">
        <v>3.0789770000000001</v>
      </c>
      <c r="S20" s="799">
        <v>1.55184660359593E-2</v>
      </c>
    </row>
    <row r="21" spans="2:19">
      <c r="B21" s="88" t="s">
        <v>122</v>
      </c>
      <c r="C21" s="343">
        <v>-3512.3609999999999</v>
      </c>
      <c r="D21" s="86">
        <v>-3472.069</v>
      </c>
      <c r="E21" s="86">
        <v>-40.291999999999916</v>
      </c>
      <c r="F21" s="186">
        <v>-1.1604608088145785E-2</v>
      </c>
      <c r="G21" s="343">
        <v>-1300.6399999999999</v>
      </c>
      <c r="H21" s="86">
        <v>-1203.8890000000001</v>
      </c>
      <c r="I21" s="86">
        <v>-96.750999999999749</v>
      </c>
      <c r="J21" s="186">
        <v>-8.0365382522807227E-2</v>
      </c>
      <c r="L21" s="104" t="s">
        <v>136</v>
      </c>
      <c r="M21" s="420">
        <v>0.14712850043109199</v>
      </c>
      <c r="N21" s="196">
        <v>0.15430525098129777</v>
      </c>
      <c r="O21" s="429">
        <v>-0.71767505502057793</v>
      </c>
      <c r="P21" s="194"/>
      <c r="Q21" s="792">
        <v>4.239967</v>
      </c>
      <c r="R21" s="793">
        <v>4.1713300000000002</v>
      </c>
      <c r="S21" s="799">
        <v>1.6454464163707883E-2</v>
      </c>
    </row>
    <row r="22" spans="2:19">
      <c r="B22" s="104" t="s">
        <v>123</v>
      </c>
      <c r="C22" s="343">
        <v>-126.363</v>
      </c>
      <c r="D22" s="86">
        <v>-144.92000000000002</v>
      </c>
      <c r="E22" s="86">
        <v>18.557000000000016</v>
      </c>
      <c r="F22" s="186">
        <v>0.12804995859784718</v>
      </c>
      <c r="G22" s="343">
        <v>-44.89500000000001</v>
      </c>
      <c r="H22" s="86">
        <v>-48.287000000000006</v>
      </c>
      <c r="I22" s="86">
        <v>3.3919999999999959</v>
      </c>
      <c r="J22" s="186">
        <v>7.0246650237123731E-2</v>
      </c>
      <c r="L22" s="104" t="s">
        <v>137</v>
      </c>
      <c r="M22" s="420">
        <v>0.10322622406409801</v>
      </c>
      <c r="N22" s="196">
        <v>0.10480523621850728</v>
      </c>
      <c r="O22" s="429">
        <v>-0.15790121544092678</v>
      </c>
      <c r="P22" s="194"/>
      <c r="Q22" s="792">
        <v>8.5037430000000001</v>
      </c>
      <c r="R22" s="793">
        <v>8.348751</v>
      </c>
      <c r="S22" s="799">
        <v>1.856469309002029E-2</v>
      </c>
    </row>
    <row r="23" spans="2:19">
      <c r="B23" s="88" t="s">
        <v>74</v>
      </c>
      <c r="C23" s="343">
        <v>-361.339</v>
      </c>
      <c r="D23" s="86">
        <v>-389.17500000000001</v>
      </c>
      <c r="E23" s="86">
        <v>27.836000000000013</v>
      </c>
      <c r="F23" s="186">
        <v>7.1525663262028694E-2</v>
      </c>
      <c r="G23" s="343">
        <v>-105.72899999999998</v>
      </c>
      <c r="H23" s="86">
        <v>-134.41200000000001</v>
      </c>
      <c r="I23" s="86">
        <v>28.683000000000021</v>
      </c>
      <c r="J23" s="186">
        <v>0.21339612534595143</v>
      </c>
      <c r="L23" s="724"/>
      <c r="M23" s="724"/>
      <c r="N23" s="724"/>
      <c r="O23" s="724"/>
      <c r="P23" s="724"/>
      <c r="Q23" s="797"/>
      <c r="R23" s="797"/>
      <c r="S23" s="802"/>
    </row>
    <row r="24" spans="2:19">
      <c r="B24" s="415"/>
      <c r="C24" s="415"/>
      <c r="D24" s="415"/>
      <c r="E24" s="415"/>
      <c r="F24" s="415"/>
      <c r="G24" s="415"/>
      <c r="H24" s="415"/>
      <c r="I24" s="415"/>
      <c r="J24" s="415"/>
      <c r="L24" s="415"/>
      <c r="M24" s="425"/>
      <c r="N24" s="425"/>
      <c r="O24" s="425"/>
      <c r="P24" s="150"/>
      <c r="Q24" s="794"/>
      <c r="R24" s="794"/>
      <c r="S24" s="800"/>
    </row>
    <row r="25" spans="2:19">
      <c r="B25" s="416" t="s">
        <v>117</v>
      </c>
      <c r="C25" s="365">
        <v>1274.825</v>
      </c>
      <c r="D25" s="417">
        <v>1323.7449999999997</v>
      </c>
      <c r="E25" s="417">
        <v>-48.919999999999618</v>
      </c>
      <c r="F25" s="289">
        <v>-3.6955758095403302E-2</v>
      </c>
      <c r="G25" s="365">
        <v>380.31800000000004</v>
      </c>
      <c r="H25" s="417">
        <v>402.55699999999933</v>
      </c>
      <c r="I25" s="417">
        <v>-22.238999999999294</v>
      </c>
      <c r="J25" s="289">
        <v>-5.5244350489494276E-2</v>
      </c>
      <c r="L25" s="416" t="s">
        <v>134</v>
      </c>
      <c r="M25" s="426">
        <v>0.13083796371555725</v>
      </c>
      <c r="N25" s="427">
        <v>0.13182710377036005</v>
      </c>
      <c r="O25" s="650">
        <v>-9.8914005480280065E-2</v>
      </c>
      <c r="P25" s="150"/>
      <c r="Q25" s="795">
        <v>15.870467999999999</v>
      </c>
      <c r="R25" s="796">
        <v>15.599057999999999</v>
      </c>
      <c r="S25" s="801">
        <v>1.7399127562702787E-2</v>
      </c>
    </row>
    <row r="26" spans="2:19">
      <c r="Q26" s="791"/>
      <c r="R26" s="791"/>
      <c r="S26" s="250"/>
    </row>
    <row r="27" spans="2:19">
      <c r="B27" s="415"/>
      <c r="C27" s="415"/>
      <c r="D27" s="415"/>
      <c r="E27" s="415"/>
      <c r="F27" s="415"/>
      <c r="G27" s="415"/>
      <c r="H27" s="415"/>
      <c r="I27" s="415"/>
      <c r="J27" s="415"/>
      <c r="L27" s="415"/>
      <c r="M27" s="415"/>
      <c r="N27" s="415"/>
      <c r="O27" s="415"/>
      <c r="P27" s="415"/>
      <c r="Q27" s="798"/>
      <c r="R27" s="798"/>
      <c r="S27" s="415"/>
    </row>
    <row r="28" spans="2:19">
      <c r="B28" s="290" t="s">
        <v>127</v>
      </c>
      <c r="C28" s="837" t="s">
        <v>120</v>
      </c>
      <c r="D28" s="837"/>
      <c r="E28" s="837"/>
      <c r="F28" s="838"/>
      <c r="G28" s="651"/>
      <c r="H28" s="290"/>
      <c r="I28" s="290"/>
      <c r="J28" s="647"/>
      <c r="K28" s="421"/>
      <c r="L28" s="837" t="s">
        <v>127</v>
      </c>
      <c r="M28" s="837"/>
      <c r="N28" s="837"/>
      <c r="O28" s="837"/>
      <c r="P28" s="837"/>
      <c r="Q28" s="837"/>
      <c r="R28" s="837"/>
      <c r="S28" s="838"/>
    </row>
    <row r="29" spans="2:19">
      <c r="B29" s="869"/>
      <c r="C29" s="867" t="s">
        <v>11</v>
      </c>
      <c r="D29" s="867"/>
      <c r="E29" s="867"/>
      <c r="F29" s="867"/>
      <c r="G29" s="867"/>
      <c r="H29" s="867"/>
      <c r="I29" s="867"/>
      <c r="J29" s="867"/>
      <c r="L29" s="869" t="s">
        <v>129</v>
      </c>
      <c r="M29" s="867" t="s">
        <v>130</v>
      </c>
      <c r="N29" s="867"/>
      <c r="O29" s="867"/>
      <c r="P29" s="867"/>
      <c r="Q29" s="867" t="s">
        <v>131</v>
      </c>
      <c r="R29" s="867"/>
      <c r="S29" s="867"/>
    </row>
    <row r="30" spans="2:19" ht="30" customHeight="1">
      <c r="B30" s="870"/>
      <c r="C30" s="371" t="s">
        <v>488</v>
      </c>
      <c r="D30" s="413" t="s">
        <v>489</v>
      </c>
      <c r="E30" s="412" t="s">
        <v>63</v>
      </c>
      <c r="F30" s="412" t="s">
        <v>13</v>
      </c>
      <c r="G30" s="371" t="str">
        <f>'Reported EBITDA'!$F$5</f>
        <v>Q3 2024</v>
      </c>
      <c r="H30" s="413" t="str">
        <f>'Reported EBITDA'!$G$5</f>
        <v>Q3 2023</v>
      </c>
      <c r="I30" s="412" t="s">
        <v>63</v>
      </c>
      <c r="J30" s="412" t="s">
        <v>2</v>
      </c>
      <c r="L30" s="869"/>
      <c r="M30" s="423" t="s">
        <v>488</v>
      </c>
      <c r="N30" s="414" t="s">
        <v>489</v>
      </c>
      <c r="O30" s="422" t="s">
        <v>132</v>
      </c>
      <c r="P30" s="150"/>
      <c r="Q30" s="759" t="str">
        <f>'Reported EBITDA'!$F$5</f>
        <v>Q3 2024</v>
      </c>
      <c r="R30" s="414" t="str">
        <f>'Reported EBITDA'!$G$5</f>
        <v>Q3 2023</v>
      </c>
      <c r="S30" s="414" t="s">
        <v>13</v>
      </c>
    </row>
    <row r="31" spans="2:19">
      <c r="B31" s="146"/>
      <c r="C31" s="146"/>
      <c r="D31" s="146"/>
      <c r="E31" s="146"/>
      <c r="F31" s="146"/>
      <c r="G31" s="146"/>
      <c r="H31" s="146"/>
      <c r="I31" s="146"/>
      <c r="J31" s="146"/>
      <c r="L31" s="424"/>
      <c r="M31" s="424"/>
      <c r="P31" s="150"/>
    </row>
    <row r="32" spans="2:19">
      <c r="B32" s="104" t="s">
        <v>121</v>
      </c>
      <c r="C32" s="343">
        <v>1691.09</v>
      </c>
      <c r="D32" s="86">
        <v>1442.5820000000001</v>
      </c>
      <c r="E32" s="86">
        <v>248.50799999999981</v>
      </c>
      <c r="F32" s="186">
        <v>0.17226611728137442</v>
      </c>
      <c r="G32" s="343">
        <v>528.81600000000003</v>
      </c>
      <c r="H32" s="86">
        <v>534.81600000000014</v>
      </c>
      <c r="I32" s="86">
        <v>-6.0000000000001137</v>
      </c>
      <c r="J32" s="186">
        <v>-1.1218811703464615E-2</v>
      </c>
      <c r="L32" s="104" t="s">
        <v>138</v>
      </c>
      <c r="M32" s="420">
        <v>7.4811425693926001E-2</v>
      </c>
      <c r="N32" s="196">
        <v>7.4799662885621204E-2</v>
      </c>
      <c r="O32" s="419">
        <v>1.176280830479659E-3</v>
      </c>
      <c r="P32" s="150"/>
      <c r="Q32" s="792">
        <v>3.9379360000000001</v>
      </c>
      <c r="R32" s="793">
        <v>3.8443909999999999</v>
      </c>
      <c r="S32" s="196">
        <v>2.4332852719715525E-2</v>
      </c>
    </row>
    <row r="33" spans="2:19">
      <c r="B33" s="88" t="s">
        <v>122</v>
      </c>
      <c r="C33" s="343">
        <v>-963.90800000000002</v>
      </c>
      <c r="D33" s="86">
        <v>-891.56500000000005</v>
      </c>
      <c r="E33" s="86">
        <v>-72.342999999999961</v>
      </c>
      <c r="F33" s="186">
        <v>-8.1141588106307339E-2</v>
      </c>
      <c r="G33" s="343">
        <v>-307.06500000000005</v>
      </c>
      <c r="H33" s="86">
        <v>-346.8850000000001</v>
      </c>
      <c r="I33" s="86">
        <v>39.82000000000005</v>
      </c>
      <c r="J33" s="186">
        <v>0.11479308704613933</v>
      </c>
      <c r="L33" s="415"/>
      <c r="M33" s="425"/>
      <c r="N33" s="425"/>
      <c r="O33" s="425"/>
      <c r="P33" s="150"/>
      <c r="Q33" s="794"/>
      <c r="R33" s="794"/>
      <c r="S33" s="800"/>
    </row>
    <row r="34" spans="2:19">
      <c r="B34" s="104" t="s">
        <v>123</v>
      </c>
      <c r="C34" s="343">
        <v>-27.645</v>
      </c>
      <c r="D34" s="86">
        <v>-25.44</v>
      </c>
      <c r="E34" s="86">
        <v>-2.2049999999999983</v>
      </c>
      <c r="F34" s="186">
        <v>-8.6674528301886822E-2</v>
      </c>
      <c r="G34" s="343">
        <v>-8.5899999999999963</v>
      </c>
      <c r="H34" s="86">
        <v>-9.1540000000000035</v>
      </c>
      <c r="I34" s="86">
        <v>0.56400000000000716</v>
      </c>
      <c r="J34" s="186">
        <v>6.1612409875465013E-2</v>
      </c>
      <c r="L34" s="416" t="s">
        <v>134</v>
      </c>
      <c r="M34" s="426">
        <v>7.4811425693926001E-2</v>
      </c>
      <c r="N34" s="427">
        <v>7.4799662885621204E-2</v>
      </c>
      <c r="O34" s="428">
        <v>1.176280830479659E-3</v>
      </c>
      <c r="P34" s="150"/>
      <c r="Q34" s="795">
        <v>3.9379360000000001</v>
      </c>
      <c r="R34" s="796">
        <v>3.8443909999999999</v>
      </c>
      <c r="S34" s="427">
        <v>2.4332852719715525E-2</v>
      </c>
    </row>
    <row r="35" spans="2:19">
      <c r="B35" s="88" t="s">
        <v>74</v>
      </c>
      <c r="C35" s="343">
        <v>-89.992999999999995</v>
      </c>
      <c r="D35" s="86">
        <v>-64.244</v>
      </c>
      <c r="E35" s="193">
        <v>-25.748999999999995</v>
      </c>
      <c r="F35" s="186">
        <v>-0.40080007471514834</v>
      </c>
      <c r="G35" s="343">
        <v>-30.531999999999996</v>
      </c>
      <c r="H35" s="86">
        <v>-21.21</v>
      </c>
      <c r="I35" s="193">
        <v>-9.3219999999999956</v>
      </c>
      <c r="J35" s="186">
        <v>-0.43950966525223922</v>
      </c>
      <c r="Q35" s="791"/>
      <c r="R35" s="791"/>
    </row>
    <row r="36" spans="2:19">
      <c r="B36" s="415"/>
      <c r="C36" s="415"/>
      <c r="D36" s="415"/>
      <c r="E36" s="415"/>
      <c r="F36" s="415"/>
      <c r="G36" s="415"/>
      <c r="H36" s="415"/>
      <c r="I36" s="415"/>
      <c r="J36" s="415"/>
      <c r="Q36" s="791"/>
      <c r="R36" s="791"/>
    </row>
    <row r="37" spans="2:19">
      <c r="B37" s="416" t="s">
        <v>117</v>
      </c>
      <c r="C37" s="365">
        <v>609.54399999999987</v>
      </c>
      <c r="D37" s="417">
        <v>461.33299999999997</v>
      </c>
      <c r="E37" s="417">
        <v>148.2109999999999</v>
      </c>
      <c r="F37" s="289">
        <v>0.32126685062633697</v>
      </c>
      <c r="G37" s="365">
        <v>182.62899999999996</v>
      </c>
      <c r="H37" s="417">
        <v>157.56700000000004</v>
      </c>
      <c r="I37" s="417">
        <v>25.061999999999927</v>
      </c>
      <c r="J37" s="289">
        <v>0.1590561475435841</v>
      </c>
    </row>
  </sheetData>
  <mergeCells count="25">
    <mergeCell ref="C2:F2"/>
    <mergeCell ref="C16:F16"/>
    <mergeCell ref="L17:L18"/>
    <mergeCell ref="M17:P17"/>
    <mergeCell ref="L28:S28"/>
    <mergeCell ref="L2:S2"/>
    <mergeCell ref="G3:J3"/>
    <mergeCell ref="G17:J17"/>
    <mergeCell ref="L29:L30"/>
    <mergeCell ref="M29:P29"/>
    <mergeCell ref="Q29:S29"/>
    <mergeCell ref="Q17:S17"/>
    <mergeCell ref="L3:L4"/>
    <mergeCell ref="M3:P3"/>
    <mergeCell ref="L16:S16"/>
    <mergeCell ref="Q3:S3"/>
    <mergeCell ref="G29:J29"/>
    <mergeCell ref="C28:F28"/>
    <mergeCell ref="B3:B4"/>
    <mergeCell ref="C3:F3"/>
    <mergeCell ref="B17:B18"/>
    <mergeCell ref="C17:F17"/>
    <mergeCell ref="B29:B30"/>
    <mergeCell ref="C29:F29"/>
    <mergeCell ref="B13:J13"/>
  </mergeCells>
  <pageMargins left="0.7" right="0.7" top="0.75" bottom="0.75" header="0.3" footer="0.3"/>
  <pageSetup paperSize="9" orientation="portrait" r:id="rId1"/>
  <headerFooter>
    <oddHeader>&amp;C&amp;"Arial"&amp;8&amp;K000000INTERNAL&amp;1#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A3BC598013E044E9C4139A392BCCD13" ma:contentTypeVersion="18" ma:contentTypeDescription="Crear nuevo documento." ma:contentTypeScope="" ma:versionID="6d0fc776082ef1b3945081f013c55743">
  <xsd:schema xmlns:xsd="http://www.w3.org/2001/XMLSchema" xmlns:xs="http://www.w3.org/2001/XMLSchema" xmlns:p="http://schemas.microsoft.com/office/2006/metadata/properties" xmlns:ns2="3e5f1567-ceb9-4d76-afd8-9c047bd188bb" xmlns:ns3="e9765fd6-568a-4503-b8d4-7e3c78eea4a4" targetNamespace="http://schemas.microsoft.com/office/2006/metadata/properties" ma:root="true" ma:fieldsID="e139e176fd0d11e9b95f14509f6c035c" ns2:_="" ns3:_="">
    <xsd:import namespace="3e5f1567-ceb9-4d76-afd8-9c047bd188bb"/>
    <xsd:import namespace="e9765fd6-568a-4503-b8d4-7e3c78eea4a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1567-ceb9-4d76-afd8-9c047bd18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765fd6-568a-4503-b8d4-7e3c78eea4a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a5101df-bbdd-47be-8f44-5e282f489bb1}" ma:internalName="TaxCatchAll" ma:showField="CatchAllData" ma:web="e9765fd6-568a-4503-b8d4-7e3c78eea4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e5f1567-ceb9-4d76-afd8-9c047bd188bb">
      <Terms xmlns="http://schemas.microsoft.com/office/infopath/2007/PartnerControls"/>
    </lcf76f155ced4ddcb4097134ff3c332f>
    <TaxCatchAll xmlns="e9765fd6-568a-4503-b8d4-7e3c78eea4a4" xsi:nil="true"/>
  </documentManagement>
</p:properties>
</file>

<file path=customXml/itemProps1.xml><?xml version="1.0" encoding="utf-8"?>
<ds:datastoreItem xmlns:ds="http://schemas.openxmlformats.org/officeDocument/2006/customXml" ds:itemID="{0321B673-B6EB-48C5-885A-D640212762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f1567-ceb9-4d76-afd8-9c047bd188bb"/>
    <ds:schemaRef ds:uri="e9765fd6-568a-4503-b8d4-7e3c78eea4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74EB8E-9AA5-451D-97D4-1669909FD54B}">
  <ds:schemaRefs>
    <ds:schemaRef ds:uri="http://schemas.microsoft.com/sharepoint/v3/contenttype/forms"/>
  </ds:schemaRefs>
</ds:datastoreItem>
</file>

<file path=customXml/itemProps3.xml><?xml version="1.0" encoding="utf-8"?>
<ds:datastoreItem xmlns:ds="http://schemas.openxmlformats.org/officeDocument/2006/customXml" ds:itemID="{B9F0A6D0-7642-4AE2-B58B-EFB93163ABB9}">
  <ds:schemaRefs>
    <ds:schemaRef ds:uri="3e5f1567-ceb9-4d76-afd8-9c047bd188bb"/>
    <ds:schemaRef ds:uri="http://schemas.microsoft.com/office/infopath/2007/PartnerControls"/>
    <ds:schemaRef ds:uri="http://purl.org/dc/dcmitype/"/>
    <ds:schemaRef ds:uri="http://purl.org/dc/terms/"/>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e9765fd6-568a-4503-b8d4-7e3c78eea4a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8</vt:i4>
      </vt:variant>
    </vt:vector>
  </HeadingPairs>
  <TitlesOfParts>
    <vt:vector size="34" baseType="lpstr">
      <vt:lpstr>Reported EBITDA</vt:lpstr>
      <vt:lpstr>Physical Data</vt:lpstr>
      <vt:lpstr>Generation Business</vt:lpstr>
      <vt:lpstr>Distribution Business</vt:lpstr>
      <vt:lpstr>Energy sales revenues</vt:lpstr>
      <vt:lpstr>Income Statement</vt:lpstr>
      <vt:lpstr>EBITDA by business CO</vt:lpstr>
      <vt:lpstr>EBITDA Generation Business </vt:lpstr>
      <vt:lpstr>EBITDA Distribution Business</vt:lpstr>
      <vt:lpstr>EBITDA and others by country</vt:lpstr>
      <vt:lpstr>Non operating CO</vt:lpstr>
      <vt:lpstr>Balance sheet</vt:lpstr>
      <vt:lpstr>Ratios OC</vt:lpstr>
      <vt:lpstr>Property, plant and equipment</vt:lpstr>
      <vt:lpstr>Risks</vt:lpstr>
      <vt:lpstr>Debt Maturity</vt:lpstr>
      <vt:lpstr>Dx physical data</vt:lpstr>
      <vt:lpstr>Gx physical data</vt:lpstr>
      <vt:lpstr>Subsidiaries</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Manager/>
  <Company>Grupo Endesa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cl090508016</dc:creator>
  <cp:keywords/>
  <dc:description/>
  <cp:lastModifiedBy>Gracia Magallon, Nicolas</cp:lastModifiedBy>
  <cp:revision/>
  <dcterms:created xsi:type="dcterms:W3CDTF">2003-10-23T18:16:48Z</dcterms:created>
  <dcterms:modified xsi:type="dcterms:W3CDTF">2024-12-11T22:36:27Z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0x010100BA3BC598013E044E9C4139A392BCCD13</vt:lpwstr>
  </property>
  <property fmtid="{D5CDD505-2E9C-101B-9397-08002B2CF9AE}" pid="5" name="MediaServiceImageTags">
    <vt:lpwstr/>
  </property>
  <property fmtid="{D5CDD505-2E9C-101B-9397-08002B2CF9AE}" pid="6" name="MSIP_Label_797ad33d-ed35-43c0-b526-22bc83c17deb_Enabled">
    <vt:lpwstr>true</vt:lpwstr>
  </property>
  <property fmtid="{D5CDD505-2E9C-101B-9397-08002B2CF9AE}" pid="7" name="MSIP_Label_797ad33d-ed35-43c0-b526-22bc83c17deb_SetDate">
    <vt:lpwstr>2023-10-26T14:30:15Z</vt:lpwstr>
  </property>
  <property fmtid="{D5CDD505-2E9C-101B-9397-08002B2CF9AE}" pid="8" name="MSIP_Label_797ad33d-ed35-43c0-b526-22bc83c17deb_Method">
    <vt:lpwstr>Standard</vt:lpwstr>
  </property>
  <property fmtid="{D5CDD505-2E9C-101B-9397-08002B2CF9AE}" pid="9" name="MSIP_Label_797ad33d-ed35-43c0-b526-22bc83c17deb_Name">
    <vt:lpwstr>797ad33d-ed35-43c0-b526-22bc83c17deb</vt:lpwstr>
  </property>
  <property fmtid="{D5CDD505-2E9C-101B-9397-08002B2CF9AE}" pid="10" name="MSIP_Label_797ad33d-ed35-43c0-b526-22bc83c17deb_SiteId">
    <vt:lpwstr>d539d4bf-5610-471a-afc2-1c76685cfefa</vt:lpwstr>
  </property>
  <property fmtid="{D5CDD505-2E9C-101B-9397-08002B2CF9AE}" pid="11" name="MSIP_Label_797ad33d-ed35-43c0-b526-22bc83c17deb_ActionId">
    <vt:lpwstr>7951168a-9fb1-4057-a2dd-b852d0ff9140</vt:lpwstr>
  </property>
  <property fmtid="{D5CDD505-2E9C-101B-9397-08002B2CF9AE}" pid="12" name="MSIP_Label_797ad33d-ed35-43c0-b526-22bc83c17deb_ContentBits">
    <vt:lpwstr>1</vt:lpwstr>
  </property>
</Properties>
</file>