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4 Q4 Press/Tablas al Mercado/"/>
    </mc:Choice>
  </mc:AlternateContent>
  <xr:revisionPtr revIDLastSave="152" documentId="8_{713286D3-23FB-41E2-B7BC-DF2849073074}" xr6:coauthVersionLast="47" xr6:coauthVersionMax="47" xr10:uidLastSave="{E90B4F01-F2EF-4D9D-B684-F89C52651A68}"/>
  <bookViews>
    <workbookView xWindow="-110" yWindow="-110" windowWidth="19420" windowHeight="10300" firstSheet="15" activeTab="17"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Business'!$B$3:$P$13</definedName>
    <definedName name="_xlnm.Print_Area" localSheetId="23">'Ebitda y activo fijo'!$C$5:$G$30</definedName>
    <definedName name="_xlnm.Print_Area" localSheetId="2">'Generation Business'!$B$3:$X$22</definedName>
    <definedName name="_xlnm.Print_Area" localSheetId="25">'Impuestos Diferidos'!$C$4:$F$11</definedName>
    <definedName name="_xlnm.Print_Area" localSheetId="5">'Income Statement'!$B$4:$G$37</definedName>
    <definedName name="_xlnm.Print_Area" localSheetId="24">'Merc Generacón'!$B$3:$G$18</definedName>
    <definedName name="_xlnm.Print_Area" localSheetId="13">'Property, plant and equipment'!$B$3:$I$42</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8" i="55" l="1"/>
  <c r="AE18" i="55"/>
  <c r="AG18" i="55"/>
  <c r="AG17" i="55"/>
  <c r="AG23" i="55"/>
  <c r="AF17" i="55"/>
  <c r="AA48" i="55"/>
  <c r="AD48" i="55"/>
  <c r="AD10" i="55"/>
  <c r="M42" i="54"/>
  <c r="M28" i="54"/>
  <c r="M30" i="54"/>
  <c r="N46" i="54"/>
  <c r="M46" i="54"/>
  <c r="N45" i="54"/>
  <c r="M45" i="54"/>
  <c r="N44" i="54"/>
  <c r="M44" i="54"/>
  <c r="N43" i="54"/>
  <c r="M43" i="54"/>
  <c r="N42" i="54"/>
  <c r="M36" i="54"/>
  <c r="N40" i="54"/>
  <c r="M40" i="54"/>
  <c r="N39" i="54"/>
  <c r="M39" i="54"/>
  <c r="N38" i="54"/>
  <c r="M38" i="54"/>
  <c r="N37" i="54"/>
  <c r="M37" i="54"/>
  <c r="N36" i="54"/>
  <c r="N24" i="54"/>
  <c r="M24" i="54"/>
  <c r="N23" i="54"/>
  <c r="M23" i="54"/>
  <c r="N22" i="54"/>
  <c r="M22" i="54"/>
  <c r="N21" i="54"/>
  <c r="M21" i="54"/>
  <c r="N20" i="54"/>
  <c r="M20" i="54"/>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F4" i="52"/>
  <c r="D4" i="52"/>
  <c r="I4" i="52"/>
  <c r="AE47" i="55"/>
  <c r="AD47" i="55"/>
  <c r="AC47" i="55"/>
  <c r="AB47" i="55"/>
  <c r="AA47" i="55"/>
  <c r="Z47" i="55"/>
  <c r="AE46" i="55"/>
  <c r="AD46" i="55"/>
  <c r="AA46" i="55"/>
  <c r="Z46" i="55"/>
  <c r="AA45" i="55"/>
  <c r="Z45" i="55"/>
  <c r="Y42" i="55"/>
  <c r="AD43" i="55"/>
  <c r="F42" i="55"/>
  <c r="D41" i="55"/>
  <c r="AA43" i="55"/>
  <c r="Z43" i="55"/>
  <c r="AD40" i="55"/>
  <c r="AA40" i="55"/>
  <c r="Z40" i="55"/>
  <c r="Z39" i="55"/>
  <c r="X36" i="55"/>
  <c r="AD38" i="55"/>
  <c r="M36" i="55"/>
  <c r="L36" i="55"/>
  <c r="I36" i="55"/>
  <c r="E36" i="55"/>
  <c r="D36" i="55"/>
  <c r="AA38" i="55"/>
  <c r="Z38" i="55"/>
  <c r="V35" i="55"/>
  <c r="M35" i="55"/>
  <c r="G35" i="55"/>
  <c r="D35" i="55"/>
  <c r="AA37" i="55"/>
  <c r="Z37" i="55"/>
  <c r="AA34" i="55"/>
  <c r="Z34" i="55"/>
  <c r="AE34" i="55"/>
  <c r="AD34" i="55"/>
  <c r="AC34" i="55"/>
  <c r="AB34" i="55"/>
  <c r="AA33" i="55"/>
  <c r="Z33" i="55"/>
  <c r="AA32" i="55"/>
  <c r="Z32" i="55"/>
  <c r="AE31" i="55"/>
  <c r="AD31" i="55"/>
  <c r="AA31" i="55"/>
  <c r="Z31" i="55"/>
  <c r="AE30" i="55"/>
  <c r="AA30" i="55"/>
  <c r="Z30" i="55"/>
  <c r="AI28" i="55"/>
  <c r="AH28" i="55"/>
  <c r="AG28" i="55"/>
  <c r="AF28" i="55"/>
  <c r="AE28" i="55"/>
  <c r="AD28" i="55"/>
  <c r="AC28" i="55"/>
  <c r="AB28" i="55"/>
  <c r="AA28" i="55"/>
  <c r="Z28" i="55"/>
  <c r="Y28" i="55"/>
  <c r="X28" i="55"/>
  <c r="W28" i="55"/>
  <c r="V28" i="55"/>
  <c r="U28" i="55"/>
  <c r="T28" i="55"/>
  <c r="S28" i="55"/>
  <c r="R28" i="55"/>
  <c r="Q28" i="55"/>
  <c r="P28" i="55"/>
  <c r="O28" i="55"/>
  <c r="N28" i="55"/>
  <c r="M28" i="55"/>
  <c r="L28" i="55"/>
  <c r="K28" i="55"/>
  <c r="J28" i="55"/>
  <c r="I28" i="55"/>
  <c r="H28" i="55"/>
  <c r="G28" i="55"/>
  <c r="F28" i="55"/>
  <c r="E28" i="55"/>
  <c r="D28" i="55"/>
  <c r="C28" i="55"/>
  <c r="B28" i="55"/>
  <c r="AE23" i="55"/>
  <c r="AD23" i="55"/>
  <c r="AC23" i="55"/>
  <c r="AB23" i="55"/>
  <c r="AA23" i="55"/>
  <c r="Z23" i="55"/>
  <c r="AA22" i="55"/>
  <c r="Z22" i="55"/>
  <c r="AA21" i="55"/>
  <c r="Z20" i="55"/>
  <c r="Y17" i="55"/>
  <c r="W17" i="55"/>
  <c r="U17" i="55"/>
  <c r="S18" i="55"/>
  <c r="K17" i="55"/>
  <c r="J17" i="55"/>
  <c r="I17" i="55"/>
  <c r="G17" i="55"/>
  <c r="F18" i="55"/>
  <c r="E18" i="55"/>
  <c r="AA19" i="55"/>
  <c r="B17" i="55"/>
  <c r="R18" i="55"/>
  <c r="R17" i="55"/>
  <c r="F17" i="55"/>
  <c r="AA16" i="55"/>
  <c r="Z16" i="55"/>
  <c r="AE15" i="55"/>
  <c r="AA15" i="55"/>
  <c r="Z15" i="55"/>
  <c r="Y12" i="55"/>
  <c r="X12" i="55"/>
  <c r="W12" i="55"/>
  <c r="V12" i="55"/>
  <c r="AE14" i="55"/>
  <c r="L12" i="55"/>
  <c r="K12" i="55"/>
  <c r="J12" i="55"/>
  <c r="H12" i="55"/>
  <c r="G12" i="55"/>
  <c r="C12" i="55"/>
  <c r="B12" i="55"/>
  <c r="W11" i="55"/>
  <c r="V11" i="55"/>
  <c r="R11" i="55"/>
  <c r="N11" i="55"/>
  <c r="K11" i="55"/>
  <c r="J11" i="55"/>
  <c r="I11" i="55"/>
  <c r="F11" i="55"/>
  <c r="AA13" i="55"/>
  <c r="Z13" i="55"/>
  <c r="I12" i="55"/>
  <c r="E12" i="55"/>
  <c r="E11" i="55"/>
  <c r="AA10" i="55"/>
  <c r="Z10" i="55"/>
  <c r="AE10" i="55"/>
  <c r="AC10" i="55"/>
  <c r="AB10" i="55"/>
  <c r="AE9" i="55"/>
  <c r="AA9" i="55"/>
  <c r="Z9" i="55"/>
  <c r="AA8" i="55"/>
  <c r="Z8" i="55"/>
  <c r="AA7" i="55"/>
  <c r="Z7" i="55"/>
  <c r="AD6" i="55"/>
  <c r="AA6" i="55"/>
  <c r="Z6" i="55"/>
  <c r="AC4" i="55"/>
  <c r="AB4" i="55"/>
  <c r="L46" i="54"/>
  <c r="K46" i="54"/>
  <c r="J46" i="54"/>
  <c r="I46" i="54"/>
  <c r="H46" i="54"/>
  <c r="G46" i="54"/>
  <c r="F46" i="54"/>
  <c r="E46" i="54"/>
  <c r="D46" i="54"/>
  <c r="C46" i="54"/>
  <c r="J45" i="54"/>
  <c r="D45" i="54"/>
  <c r="J44" i="54"/>
  <c r="I44" i="54"/>
  <c r="D44" i="54"/>
  <c r="I43" i="54"/>
  <c r="H43" i="54"/>
  <c r="E43" i="54"/>
  <c r="D43" i="54"/>
  <c r="J42" i="54"/>
  <c r="E42" i="54"/>
  <c r="D42" i="54"/>
  <c r="N35" i="54"/>
  <c r="M35" i="54"/>
  <c r="L35" i="54"/>
  <c r="K35" i="54"/>
  <c r="J35" i="54"/>
  <c r="I35" i="54"/>
  <c r="H35" i="54"/>
  <c r="G35" i="54"/>
  <c r="F35" i="54"/>
  <c r="E35" i="54"/>
  <c r="D35" i="54"/>
  <c r="C35" i="54"/>
  <c r="L30" i="54"/>
  <c r="K30" i="54"/>
  <c r="I30" i="54"/>
  <c r="H30" i="54"/>
  <c r="G30" i="54"/>
  <c r="F30" i="54"/>
  <c r="E30" i="54"/>
  <c r="D30" i="54"/>
  <c r="C30" i="54"/>
  <c r="H29" i="54"/>
  <c r="H28" i="54"/>
  <c r="K27" i="54"/>
  <c r="I27" i="54"/>
  <c r="H27" i="54"/>
  <c r="I26" i="54"/>
  <c r="H26" i="54"/>
  <c r="N11" i="54"/>
  <c r="F11" i="54"/>
  <c r="E11" i="54"/>
  <c r="D11" i="54"/>
  <c r="C11" i="54"/>
  <c r="H40" i="53"/>
  <c r="H45" i="53" s="1"/>
  <c r="G40" i="53"/>
  <c r="G45" i="53" s="1"/>
  <c r="F40" i="53"/>
  <c r="F45" i="53" s="1"/>
  <c r="E40" i="53"/>
  <c r="E45" i="53" s="1"/>
  <c r="C40" i="53"/>
  <c r="H15" i="53"/>
  <c r="F15" i="53"/>
  <c r="E15" i="53"/>
  <c r="G15" i="53"/>
  <c r="C15" i="53"/>
  <c r="E5" i="4"/>
  <c r="G5" i="4" s="1"/>
  <c r="I4" i="42"/>
  <c r="H4" i="42"/>
  <c r="F27" i="41"/>
  <c r="C27" i="41"/>
  <c r="R30" i="51"/>
  <c r="Q30" i="51"/>
  <c r="H30" i="51"/>
  <c r="G30" i="51"/>
  <c r="R18" i="51"/>
  <c r="Q18" i="51"/>
  <c r="H18" i="51"/>
  <c r="G18" i="51"/>
  <c r="R4" i="51"/>
  <c r="Q4" i="51"/>
  <c r="H4" i="51"/>
  <c r="G4" i="51"/>
  <c r="H41" i="50"/>
  <c r="G41" i="50"/>
  <c r="H29" i="50"/>
  <c r="G29" i="50"/>
  <c r="H17" i="50"/>
  <c r="G17" i="50"/>
  <c r="H4" i="50"/>
  <c r="G4" i="50"/>
  <c r="I42" i="38"/>
  <c r="H42" i="38"/>
  <c r="I4" i="38"/>
  <c r="H4" i="38"/>
  <c r="I4" i="8"/>
  <c r="H4" i="8"/>
  <c r="P27" i="26"/>
  <c r="O27" i="26"/>
  <c r="N27" i="26"/>
  <c r="M27" i="26"/>
  <c r="L27" i="26"/>
  <c r="K27" i="26"/>
  <c r="J27" i="26"/>
  <c r="I27" i="26"/>
  <c r="H27" i="26"/>
  <c r="G27" i="26"/>
  <c r="F27" i="26"/>
  <c r="E27" i="26"/>
  <c r="D27" i="26"/>
  <c r="C27" i="26"/>
  <c r="G5" i="5"/>
  <c r="F5" i="5"/>
  <c r="O5" i="17"/>
  <c r="N5" i="17"/>
  <c r="H5" i="17"/>
  <c r="G5" i="17"/>
  <c r="G15" i="58"/>
  <c r="F15" i="58"/>
  <c r="G6" i="58"/>
  <c r="F6" i="58"/>
  <c r="L4" i="26"/>
  <c r="M4" i="26"/>
  <c r="F45" i="54" l="1"/>
  <c r="AF44" i="55"/>
  <c r="J29" i="54"/>
  <c r="L11" i="54"/>
  <c r="AG10" i="55"/>
  <c r="AE16" i="55"/>
  <c r="K28" i="54"/>
  <c r="C42" i="54"/>
  <c r="G44" i="54"/>
  <c r="I45" i="54"/>
  <c r="C42" i="55"/>
  <c r="J27" i="54"/>
  <c r="F43" i="54"/>
  <c r="H44" i="54"/>
  <c r="AC8" i="55"/>
  <c r="U18" i="55"/>
  <c r="AC32" i="55"/>
  <c r="AG32" i="55"/>
  <c r="G43" i="54"/>
  <c r="AD19" i="55"/>
  <c r="AD20" i="55"/>
  <c r="N18" i="55"/>
  <c r="AB30" i="55"/>
  <c r="AC43" i="55"/>
  <c r="AE43" i="55"/>
  <c r="F42" i="54"/>
  <c r="AC7" i="55"/>
  <c r="S11" i="55"/>
  <c r="AE21" i="55"/>
  <c r="AG31" i="55"/>
  <c r="B41" i="55"/>
  <c r="N36" i="55"/>
  <c r="J43" i="54"/>
  <c r="AG14" i="55"/>
  <c r="AG15" i="55"/>
  <c r="AE39" i="55"/>
  <c r="AE40" i="55"/>
  <c r="G29" i="54"/>
  <c r="I42" i="54"/>
  <c r="C29" i="54"/>
  <c r="R35" i="55"/>
  <c r="R41" i="55"/>
  <c r="K26" i="54"/>
  <c r="C28" i="54"/>
  <c r="E29" i="54"/>
  <c r="G42" i="54"/>
  <c r="S12" i="55"/>
  <c r="AC21" i="55"/>
  <c r="AG30" i="55"/>
  <c r="AF43" i="55"/>
  <c r="L45" i="54"/>
  <c r="D17" i="55"/>
  <c r="F41" i="55"/>
  <c r="F29" i="54"/>
  <c r="H42" i="54"/>
  <c r="L44" i="54"/>
  <c r="AB8" i="55"/>
  <c r="U12" i="55"/>
  <c r="Y11" i="55"/>
  <c r="T35" i="55"/>
  <c r="AF38" i="55"/>
  <c r="I42" i="55"/>
  <c r="U42" i="55"/>
  <c r="C27" i="54"/>
  <c r="E28" i="54"/>
  <c r="AD13" i="55"/>
  <c r="AE33" i="55"/>
  <c r="B36" i="55"/>
  <c r="AG37" i="55"/>
  <c r="AG38" i="55"/>
  <c r="F28" i="54"/>
  <c r="L43" i="54"/>
  <c r="AC6" i="55"/>
  <c r="AD9" i="55"/>
  <c r="C11" i="55"/>
  <c r="O11" i="55"/>
  <c r="AD15" i="55"/>
  <c r="AD16" i="55"/>
  <c r="AH16" i="55" s="1"/>
  <c r="AE32" i="55"/>
  <c r="AI32" i="55" s="1"/>
  <c r="J36" i="55"/>
  <c r="V36" i="55"/>
  <c r="AG47" i="55"/>
  <c r="C35" i="55"/>
  <c r="N41" i="55"/>
  <c r="C26" i="54"/>
  <c r="E27" i="54"/>
  <c r="K42" i="54"/>
  <c r="E45" i="54"/>
  <c r="AG21" i="55"/>
  <c r="M11" i="55"/>
  <c r="H38" i="53"/>
  <c r="H47" i="53" s="1"/>
  <c r="AG22" i="55"/>
  <c r="AB16" i="55"/>
  <c r="AB33" i="55"/>
  <c r="E26" i="54"/>
  <c r="I28" i="54"/>
  <c r="K29" i="54"/>
  <c r="E44" i="54"/>
  <c r="G45" i="54"/>
  <c r="AD7" i="55"/>
  <c r="AE8" i="55"/>
  <c r="AC33" i="55"/>
  <c r="Y35" i="55"/>
  <c r="AF39" i="55"/>
  <c r="AF36" i="55" s="1"/>
  <c r="D42" i="55"/>
  <c r="F27" i="54"/>
  <c r="L42" i="54"/>
  <c r="S17" i="55"/>
  <c r="F26" i="54"/>
  <c r="J28" i="54"/>
  <c r="F44" i="54"/>
  <c r="H45" i="54"/>
  <c r="AE7" i="55"/>
  <c r="D12" i="55"/>
  <c r="G11" i="55"/>
  <c r="AF33" i="55"/>
  <c r="N35" i="55"/>
  <c r="Z36" i="55"/>
  <c r="AD45" i="55"/>
  <c r="M11" i="54"/>
  <c r="AE13" i="55"/>
  <c r="AE11" i="55" s="1"/>
  <c r="AC30" i="55"/>
  <c r="AD33" i="55"/>
  <c r="AF34" i="55"/>
  <c r="AH34" i="55" s="1"/>
  <c r="J35" i="55"/>
  <c r="Y36" i="55"/>
  <c r="H35" i="55"/>
  <c r="F35" i="55"/>
  <c r="L35" i="55"/>
  <c r="K42" i="55"/>
  <c r="C38" i="53"/>
  <c r="J26" i="54"/>
  <c r="G27" i="54"/>
  <c r="D28" i="54"/>
  <c r="L28" i="54"/>
  <c r="I29" i="54"/>
  <c r="C43" i="54"/>
  <c r="K43" i="54"/>
  <c r="AF7" i="55"/>
  <c r="AF8" i="55"/>
  <c r="AF9" i="55"/>
  <c r="AB13" i="55"/>
  <c r="L11" i="55"/>
  <c r="T11" i="55"/>
  <c r="R12" i="55"/>
  <c r="C17" i="55"/>
  <c r="B18" i="55"/>
  <c r="AD30" i="55"/>
  <c r="AB31" i="55"/>
  <c r="AG34" i="55"/>
  <c r="AI34" i="55" s="1"/>
  <c r="I35" i="55"/>
  <c r="G36" i="55"/>
  <c r="W35" i="55"/>
  <c r="AC39" i="55"/>
  <c r="AG39" i="55"/>
  <c r="E41" i="55"/>
  <c r="G42" i="55"/>
  <c r="W42" i="55"/>
  <c r="AC44" i="55"/>
  <c r="AG44" i="55"/>
  <c r="AF45" i="55"/>
  <c r="AF42" i="55" s="1"/>
  <c r="AF6" i="55"/>
  <c r="AG7" i="55"/>
  <c r="AG8" i="55"/>
  <c r="AG9" i="55"/>
  <c r="AI10" i="55"/>
  <c r="AC13" i="55"/>
  <c r="U11" i="55"/>
  <c r="D18" i="55"/>
  <c r="AF19" i="55"/>
  <c r="AB20" i="55"/>
  <c r="L17" i="55"/>
  <c r="AF20" i="55"/>
  <c r="AC31" i="55"/>
  <c r="AB37" i="55"/>
  <c r="H36" i="55"/>
  <c r="AD39" i="55"/>
  <c r="AD36" i="55" s="1"/>
  <c r="AC40" i="55"/>
  <c r="H41" i="55"/>
  <c r="AD44" i="55"/>
  <c r="AC45" i="55"/>
  <c r="AB46" i="55"/>
  <c r="E38" i="53"/>
  <c r="E47" i="53" s="1"/>
  <c r="I16" i="53"/>
  <c r="D26" i="54"/>
  <c r="L26" i="54"/>
  <c r="C44" i="54"/>
  <c r="K44" i="54"/>
  <c r="AG6" i="55"/>
  <c r="AB7" i="55"/>
  <c r="AF10" i="55"/>
  <c r="AH10" i="55" s="1"/>
  <c r="B11" i="55"/>
  <c r="AF14" i="55"/>
  <c r="AB15" i="55"/>
  <c r="AF15" i="55"/>
  <c r="G18" i="55"/>
  <c r="AG19" i="55"/>
  <c r="AC20" i="55"/>
  <c r="AG20" i="55"/>
  <c r="AB21" i="55"/>
  <c r="AF21" i="55"/>
  <c r="AB22" i="55"/>
  <c r="AF22" i="55"/>
  <c r="AF23" i="55"/>
  <c r="AF32" i="55"/>
  <c r="S35" i="55"/>
  <c r="AC46" i="55"/>
  <c r="AG46" i="55"/>
  <c r="AF47" i="55"/>
  <c r="G28" i="54"/>
  <c r="D29" i="54"/>
  <c r="L29" i="54"/>
  <c r="AC14" i="55"/>
  <c r="AC15" i="55"/>
  <c r="I18" i="55"/>
  <c r="V17" i="55"/>
  <c r="E17" i="55"/>
  <c r="O36" i="55"/>
  <c r="R42" i="55"/>
  <c r="G38" i="53"/>
  <c r="G47" i="53" s="1"/>
  <c r="F38" i="53"/>
  <c r="F47" i="53" s="1"/>
  <c r="M29" i="54"/>
  <c r="N30" i="54"/>
  <c r="C45" i="54"/>
  <c r="K45" i="54"/>
  <c r="AE6" i="55"/>
  <c r="AD8" i="55"/>
  <c r="AB9" i="55"/>
  <c r="H11" i="55"/>
  <c r="X11" i="55"/>
  <c r="AD14" i="55"/>
  <c r="F12" i="55"/>
  <c r="AC16" i="55"/>
  <c r="AI16" i="55" s="1"/>
  <c r="AE19" i="55"/>
  <c r="O17" i="55"/>
  <c r="AD22" i="55"/>
  <c r="AF30" i="55"/>
  <c r="AF31" i="55"/>
  <c r="AB32" i="55"/>
  <c r="AD32" i="55"/>
  <c r="AG33" i="55"/>
  <c r="AC37" i="55"/>
  <c r="U35" i="55"/>
  <c r="K35" i="55"/>
  <c r="S36" i="55"/>
  <c r="AE38" i="55"/>
  <c r="S42" i="55"/>
  <c r="I41" i="55"/>
  <c r="M27" i="54"/>
  <c r="I43" i="53"/>
  <c r="K11" i="54"/>
  <c r="G26" i="54"/>
  <c r="D27" i="54"/>
  <c r="L27" i="54"/>
  <c r="AB6" i="55"/>
  <c r="AH6" i="55" s="1"/>
  <c r="AC9" i="55"/>
  <c r="M17" i="55"/>
  <c r="X17" i="55"/>
  <c r="C36" i="55"/>
  <c r="AA39" i="55"/>
  <c r="E42" i="55"/>
  <c r="B42" i="55"/>
  <c r="AA44" i="55"/>
  <c r="AA42" i="55" s="1"/>
  <c r="H4" i="26"/>
  <c r="O4" i="26"/>
  <c r="C4" i="26"/>
  <c r="AE12" i="55"/>
  <c r="AI40" i="55"/>
  <c r="AI9" i="55"/>
  <c r="AI21" i="55"/>
  <c r="AI30" i="55"/>
  <c r="AI31" i="55"/>
  <c r="N4" i="26"/>
  <c r="AD4" i="55"/>
  <c r="D11" i="55"/>
  <c r="AF13" i="55"/>
  <c r="H18" i="55"/>
  <c r="T18" i="55"/>
  <c r="Z21" i="55"/>
  <c r="X35" i="55"/>
  <c r="AD37" i="55"/>
  <c r="J30" i="54"/>
  <c r="AE4" i="55"/>
  <c r="AG13" i="55"/>
  <c r="AC22" i="55"/>
  <c r="AE37" i="55"/>
  <c r="G41" i="55"/>
  <c r="AE44" i="55"/>
  <c r="O42" i="55"/>
  <c r="AF4" i="55"/>
  <c r="T12" i="55"/>
  <c r="H17" i="55"/>
  <c r="T17" i="55"/>
  <c r="J18" i="55"/>
  <c r="V18" i="55"/>
  <c r="B35" i="55"/>
  <c r="Z35" i="55"/>
  <c r="AF37" i="55"/>
  <c r="AB39" i="55"/>
  <c r="H42" i="55"/>
  <c r="AG43" i="55"/>
  <c r="AB44" i="55"/>
  <c r="AF46" i="55"/>
  <c r="D4" i="26"/>
  <c r="E4" i="26"/>
  <c r="D15" i="53"/>
  <c r="I15" i="53" s="1"/>
  <c r="I38" i="53" s="1"/>
  <c r="D40" i="53"/>
  <c r="D45" i="53" s="1"/>
  <c r="AG4" i="55"/>
  <c r="K18" i="55"/>
  <c r="W18" i="55"/>
  <c r="AA20" i="55"/>
  <c r="AA18" i="55" s="1"/>
  <c r="AE22" i="55"/>
  <c r="O35" i="55"/>
  <c r="AA35" i="55"/>
  <c r="J41" i="55"/>
  <c r="J42" i="55"/>
  <c r="V42" i="55"/>
  <c r="P4" i="26"/>
  <c r="F4" i="26"/>
  <c r="C45" i="53"/>
  <c r="AH4" i="55"/>
  <c r="Z14" i="55"/>
  <c r="Z11" i="55" s="1"/>
  <c r="L18" i="55"/>
  <c r="X18" i="55"/>
  <c r="Z19" i="55"/>
  <c r="AD21" i="55"/>
  <c r="F36" i="55"/>
  <c r="R36" i="55"/>
  <c r="O41" i="55"/>
  <c r="K41" i="55"/>
  <c r="G4" i="26"/>
  <c r="AI4" i="55"/>
  <c r="AA14" i="55"/>
  <c r="M18" i="55"/>
  <c r="Y18" i="55"/>
  <c r="E35" i="55"/>
  <c r="L41" i="55"/>
  <c r="X42" i="55"/>
  <c r="AE45" i="55"/>
  <c r="AB14" i="55"/>
  <c r="AB19" i="55"/>
  <c r="T36" i="55"/>
  <c r="M41" i="55"/>
  <c r="M42" i="55"/>
  <c r="AB45" i="55"/>
  <c r="I4" i="26"/>
  <c r="M12" i="55"/>
  <c r="C18" i="55"/>
  <c r="O18" i="55"/>
  <c r="AC19" i="55"/>
  <c r="AE20" i="55"/>
  <c r="U36" i="55"/>
  <c r="AB40" i="55"/>
  <c r="AH40" i="55" s="1"/>
  <c r="Z4" i="55"/>
  <c r="N12" i="55"/>
  <c r="N17" i="55"/>
  <c r="AB38" i="55"/>
  <c r="S41" i="55"/>
  <c r="J4" i="26"/>
  <c r="K4" i="26"/>
  <c r="AA4" i="55"/>
  <c r="O12" i="55"/>
  <c r="K36" i="55"/>
  <c r="W36" i="55"/>
  <c r="AC38" i="55"/>
  <c r="C41" i="55"/>
  <c r="T42" i="55"/>
  <c r="AB43" i="55"/>
  <c r="AG45" i="55"/>
  <c r="Z44" i="55"/>
  <c r="E4" i="52"/>
  <c r="L42" i="55"/>
  <c r="G4" i="52"/>
  <c r="H4" i="52"/>
  <c r="N42" i="55"/>
  <c r="D18" i="4"/>
  <c r="E18" i="4" s="1"/>
  <c r="D13" i="16"/>
  <c r="E13" i="16"/>
  <c r="D29" i="19"/>
  <c r="F29" i="19" s="1"/>
  <c r="AD35" i="55" l="1"/>
  <c r="M26" i="54"/>
  <c r="AH7" i="55"/>
  <c r="AC42" i="55"/>
  <c r="AC48" i="55" s="1"/>
  <c r="AI33" i="55"/>
  <c r="AG36" i="55"/>
  <c r="AH39" i="55"/>
  <c r="AF35" i="55"/>
  <c r="AH45" i="55"/>
  <c r="AI7" i="55"/>
  <c r="AI8" i="55"/>
  <c r="AA41" i="55"/>
  <c r="AD12" i="55"/>
  <c r="AI15" i="55"/>
  <c r="AI13" i="55"/>
  <c r="AF24" i="55"/>
  <c r="AH31" i="55"/>
  <c r="AD18" i="55"/>
  <c r="AD24" i="55" s="1"/>
  <c r="AI6" i="55"/>
  <c r="AI39" i="55"/>
  <c r="AH33" i="55"/>
  <c r="AI43" i="55"/>
  <c r="AE36" i="55"/>
  <c r="AH32" i="55"/>
  <c r="AH30" i="55"/>
  <c r="AE35" i="55"/>
  <c r="AA36" i="55"/>
  <c r="AI22" i="55"/>
  <c r="AG35" i="55"/>
  <c r="AF48" i="55"/>
  <c r="AC41" i="55"/>
  <c r="AH20" i="55"/>
  <c r="AD41" i="55"/>
  <c r="AC12" i="55"/>
  <c r="AH22" i="55"/>
  <c r="AF11" i="55"/>
  <c r="AE24" i="55"/>
  <c r="AB12" i="55"/>
  <c r="AD42" i="55"/>
  <c r="AH9" i="55"/>
  <c r="AH15" i="55"/>
  <c r="AC35" i="55"/>
  <c r="N29" i="54"/>
  <c r="AH46" i="55"/>
  <c r="AH8" i="55"/>
  <c r="AI44" i="55"/>
  <c r="AF41" i="55"/>
  <c r="AI46" i="55"/>
  <c r="N26" i="54"/>
  <c r="AF12" i="55"/>
  <c r="AC11" i="55"/>
  <c r="N28" i="54"/>
  <c r="AI20" i="55"/>
  <c r="AH21" i="55"/>
  <c r="AD11" i="55"/>
  <c r="AI45" i="55"/>
  <c r="N27" i="54"/>
  <c r="I45" i="53"/>
  <c r="AB35" i="55"/>
  <c r="Z12" i="55"/>
  <c r="AG12" i="55"/>
  <c r="AH14" i="55"/>
  <c r="AC17" i="55"/>
  <c r="AC18" i="55"/>
  <c r="AC24" i="55" s="1"/>
  <c r="AH37" i="55"/>
  <c r="AA17" i="55"/>
  <c r="AH43" i="55"/>
  <c r="AB41" i="55"/>
  <c r="AB42" i="55"/>
  <c r="AB48" i="55" s="1"/>
  <c r="AD17" i="55"/>
  <c r="AH38" i="55"/>
  <c r="AB36" i="55"/>
  <c r="AB17" i="55"/>
  <c r="AB18" i="55"/>
  <c r="AB24" i="55" s="1"/>
  <c r="D38" i="53"/>
  <c r="D47" i="53" s="1"/>
  <c r="AA24" i="55"/>
  <c r="AI38" i="55"/>
  <c r="AC36" i="55"/>
  <c r="AA12" i="55"/>
  <c r="AI14" i="55"/>
  <c r="C47" i="53"/>
  <c r="AI37" i="55"/>
  <c r="AB11" i="55"/>
  <c r="AH44" i="55"/>
  <c r="Z41" i="55"/>
  <c r="I40" i="53"/>
  <c r="AE17" i="55"/>
  <c r="AE41" i="55"/>
  <c r="AE42" i="55"/>
  <c r="AE48" i="55" s="1"/>
  <c r="Z17" i="55"/>
  <c r="Z18" i="55"/>
  <c r="AH19" i="55"/>
  <c r="AH13" i="55"/>
  <c r="Z42" i="55"/>
  <c r="Z48" i="55" s="1"/>
  <c r="AG41" i="55"/>
  <c r="AG42" i="55"/>
  <c r="AG48" i="55" s="1"/>
  <c r="AG11" i="55"/>
  <c r="AI19" i="55"/>
  <c r="AA11" i="55"/>
  <c r="AH36" i="55" l="1"/>
  <c r="AH12" i="55"/>
  <c r="AI36" i="55"/>
  <c r="AI42" i="55"/>
  <c r="AH11" i="55"/>
  <c r="AI11" i="55"/>
  <c r="AI12" i="55"/>
  <c r="AH35" i="55"/>
  <c r="AI41" i="55"/>
  <c r="I47" i="53"/>
  <c r="AI18" i="55"/>
  <c r="AG24" i="55"/>
  <c r="Z24" i="55"/>
  <c r="AH41" i="55"/>
  <c r="AH42" i="55"/>
  <c r="AI17" i="55"/>
  <c r="AH17" i="55"/>
  <c r="AH18" i="55"/>
  <c r="AI35" i="55"/>
</calcChain>
</file>

<file path=xl/sharedStrings.xml><?xml version="1.0" encoding="utf-8"?>
<sst xmlns="http://schemas.openxmlformats.org/spreadsheetml/2006/main" count="2277" uniqueCount="512">
  <si>
    <t>Country</t>
  </si>
  <si>
    <t>EBITDA from continued operations
(in millions of US$)</t>
  </si>
  <si>
    <t xml:space="preserve"> December 2024</t>
  </si>
  <si>
    <t xml:space="preserve"> December 2023</t>
  </si>
  <si>
    <t>%</t>
  </si>
  <si>
    <t>Q4 2024</t>
  </si>
  <si>
    <t>Q4 2023</t>
  </si>
  <si>
    <t>Argentina</t>
  </si>
  <si>
    <t>Brazil</t>
  </si>
  <si>
    <t>Colombia</t>
  </si>
  <si>
    <t>EGP Central America</t>
  </si>
  <si>
    <t>Enel Américas (*)</t>
  </si>
  <si>
    <t>(*) Includes Holding and Adjustments</t>
  </si>
  <si>
    <t>Generation of continuing operations</t>
  </si>
  <si>
    <t>Accumulated figures</t>
  </si>
  <si>
    <t>Quarterly figures</t>
  </si>
  <si>
    <t>Operational figures</t>
  </si>
  <si>
    <t>Total Sales (TWh)</t>
  </si>
  <si>
    <t>Total Generation (TWh)</t>
  </si>
  <si>
    <t>Distribution of continuing operations</t>
  </si>
  <si>
    <t>Grid customers (mn)</t>
  </si>
  <si>
    <t xml:space="preserve">Generation Segment by geographical area of continuing operations </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</si>
  <si>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</si>
  <si>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</si>
  <si>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</si>
  <si>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</si>
  <si>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</si>
  <si>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</si>
  <si>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</si>
  <si>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</si>
  <si>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</si>
  <si>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</si>
  <si>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</si>
  <si>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</si>
  <si>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</si>
  <si>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</si>
  <si>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</si>
  <si>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</si>
  <si>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 xml:space="preserve">Distribution Segment by geographical area of continuing operations </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</si>
  <si>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</si>
  <si>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</si>
  <si>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</si>
  <si>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</si>
  <si>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</si>
  <si>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</si>
  <si>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</si>
  <si>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</si>
  <si>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</si>
  <si>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</si>
  <si>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</si>
  <si>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</si>
  <si>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</si>
  <si>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</si>
  <si>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</si>
  <si>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</si>
  <si>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</si>
  <si>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</si>
  <si>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</si>
  <si>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</si>
  <si>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</si>
  <si>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</si>
  <si>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</si>
  <si>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</si>
  <si>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t>
  </si>
  <si>
    <t>CONSOLIDATED INCOME STATEMENTS CONTINUING OPERATIONS 
(in millions of US$)</t>
  </si>
  <si>
    <t>Change</t>
  </si>
  <si>
    <t xml:space="preserve">% </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</si>
  <si>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</si>
  <si>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</si>
  <si>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</si>
  <si>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</si>
  <si>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</si>
  <si>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</si>
  <si>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</si>
  <si>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</si>
  <si>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</si>
  <si>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</si>
  <si>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</si>
  <si>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</si>
  <si>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</si>
  <si>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</si>
  <si>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</si>
  <si>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</si>
  <si>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</si>
  <si>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</si>
  <si>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</si>
  <si>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</si>
  <si>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</si>
  <si>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</si>
  <si>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Income accounted for using the equity method</t>
  </si>
  <si>
    <t>Net Income Before Taxes</t>
  </si>
  <si>
    <t>Income Tax</t>
  </si>
  <si>
    <t>Net Income from After Taxes</t>
  </si>
  <si>
    <t>n.a.</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</si>
  <si>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</si>
  <si>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</si>
  <si>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</si>
  <si>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</si>
  <si>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</si>
  <si>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</si>
  <si>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</si>
  <si>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December 31, 2024 and 2023.</t>
  </si>
  <si>
    <t>(**) As of December 31, 2024, and 2023, the average number of common shares outstanding totaled 107,279,880,530.</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</si>
  <si>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</si>
  <si>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</si>
  <si>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</si>
  <si>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</si>
  <si>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</si>
  <si>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</si>
  <si>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</si>
  <si>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</si>
  <si>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</si>
  <si>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</si>
  <si>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</si>
  <si>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</si>
  <si>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</si>
  <si>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</si>
  <si>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</si>
  <si>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</si>
  <si>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</si>
  <si>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</si>
  <si>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</si>
  <si>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</si>
  <si>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</si>
  <si>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</si>
  <si>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</si>
  <si>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</si>
  <si>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</si>
  <si>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</si>
  <si>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</si>
  <si>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</si>
  <si>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</si>
  <si>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</si>
  <si>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</si>
  <si>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</si>
  <si>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</si>
  <si>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</si>
  <si>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</si>
  <si>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</si>
  <si>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</si>
  <si>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</si>
  <si>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</si>
  <si>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</si>
  <si>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</si>
  <si>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</si>
  <si>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</si>
  <si>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</si>
  <si>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</si>
  <si>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</si>
  <si>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</si>
  <si>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</si>
  <si>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</si>
  <si>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</si>
  <si>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</si>
  <si>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</si>
  <si>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</si>
  <si>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</si>
  <si>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Peru</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</si>
  <si>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</si>
  <si>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</si>
  <si>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</si>
  <si>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</si>
  <si>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</si>
  <si>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</si>
  <si>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</si>
  <si>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</si>
  <si>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</si>
  <si>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</si>
  <si>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</si>
  <si>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Perú</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</si>
  <si>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</si>
  <si>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</si>
  <si>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</si>
  <si>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</si>
  <si>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</si>
  <si>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</si>
  <si>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</si>
  <si>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</si>
  <si>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</si>
  <si>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</si>
  <si>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</si>
  <si>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</si>
  <si>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</si>
  <si>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</si>
  <si>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</si>
  <si>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</si>
  <si>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</si>
  <si>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</si>
  <si>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</si>
  <si>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</si>
  <si>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</si>
  <si>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</si>
  <si>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</si>
  <si>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</si>
  <si>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</si>
  <si>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</si>
  <si>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</si>
  <si>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</si>
  <si>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</si>
  <si>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</si>
  <si>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</si>
  <si>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</si>
  <si>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</si>
  <si>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</si>
  <si>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</si>
  <si>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t>(1,9) p.p.</t>
  </si>
  <si>
    <r>
      <t xml:space="preserve">Long Term Debt </t>
    </r>
    <r>
      <rPr>
        <b/>
        <sz val="10"/>
        <rFont val="Arial"/>
        <family val="2"/>
      </rPr>
      <t>(5)</t>
    </r>
  </si>
  <si>
    <t xml:space="preserve"> 1,9  p.p.</t>
  </si>
  <si>
    <r>
      <t>Financial Expenses Coverage</t>
    </r>
    <r>
      <rPr>
        <b/>
        <sz val="10"/>
        <rFont val="Arial"/>
        <family val="2"/>
      </rPr>
      <t xml:space="preserve"> (6)</t>
    </r>
  </si>
  <si>
    <t>Profitability</t>
  </si>
  <si>
    <t>Operating Income/Operating Revenues</t>
  </si>
  <si>
    <t>(2,7) p.p.</t>
  </si>
  <si>
    <r>
      <t xml:space="preserve">ROE (annualized) </t>
    </r>
    <r>
      <rPr>
        <b/>
        <sz val="10"/>
        <rFont val="Arial"/>
        <family val="2"/>
      </rPr>
      <t>(7)</t>
    </r>
  </si>
  <si>
    <t xml:space="preserve"> 10,8  p.p.</t>
  </si>
  <si>
    <r>
      <t xml:space="preserve">ROA (annualized) </t>
    </r>
    <r>
      <rPr>
        <b/>
        <sz val="10"/>
        <rFont val="Arial"/>
        <family val="2"/>
      </rPr>
      <t>(8)</t>
    </r>
  </si>
  <si>
    <t xml:space="preserve"> 4,7  p.p.</t>
  </si>
  <si>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</si>
  <si>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</si>
  <si>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</si>
  <si>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</si>
  <si>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</si>
  <si>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</si>
  <si>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(7) It corresponds to the ratio between (i) the profit for the period attributable to the owners of the parent company for the twelve rolling months as of December 31, 2024, and (ii) the average between the equity attributable to the owners of the parent company at the beginning and end of the period.</t>
  </si>
  <si>
    <t>(8) It corresponds to the ratio between (i) the profit for the period attributable to the owners of the parent company for the twelve months as of December 31, 2024, and (ii) the average of the total assets at the beginning and end of the period.</t>
  </si>
  <si>
    <t>PROPERTY, PLANTS AND EQUIPMENT INFORMATION BY COMPANY</t>
  </si>
  <si>
    <t>Company</t>
  </si>
  <si>
    <t>Payments for additions of Property, plant and equipment</t>
  </si>
  <si>
    <t>Depreciation</t>
  </si>
  <si>
    <t>% Change</t>
  </si>
  <si>
    <t>Enel Generación Chocón S.A.</t>
  </si>
  <si>
    <t xml:space="preserve"> </t>
  </si>
  <si>
    <t>Enel Generación Costanera S.A.</t>
  </si>
  <si>
    <t>Enel Colombia Segmento de Generación</t>
  </si>
  <si>
    <t>Enel Generación Perú S.A.</t>
  </si>
  <si>
    <t>Chinango</t>
  </si>
  <si>
    <t>EGP Cachoeira Dourada S.A.</t>
  </si>
  <si>
    <t>EGP Volta Grande</t>
  </si>
  <si>
    <t>Enel Cien S.A.</t>
  </si>
  <si>
    <t>Enel Distribución Sao Paulo S.A. (Eletropaulo) (*)</t>
  </si>
  <si>
    <t>Edesur S.A.</t>
  </si>
  <si>
    <t>Enel Distribución Perú S.A.</t>
  </si>
  <si>
    <t>Enel Distribución Rio (Ampla) (*)</t>
  </si>
  <si>
    <t>Enel Distribución Ceara (Coelce) (*)</t>
  </si>
  <si>
    <t>Enel Colombia Segmento de Distribución</t>
  </si>
  <si>
    <t>Central Dock Sud S.A.</t>
  </si>
  <si>
    <t>Enel Generación Piura S.A.</t>
  </si>
  <si>
    <t>Enel X Brasil</t>
  </si>
  <si>
    <t>Enel Green Power Brasil</t>
  </si>
  <si>
    <t>Enel Green Power Perú</t>
  </si>
  <si>
    <t>Enel Green Power Centroamérica</t>
  </si>
  <si>
    <t>(*) Includes intangible assets by concessions</t>
  </si>
  <si>
    <t>December 2024</t>
  </si>
  <si>
    <t>December 2023</t>
  </si>
  <si>
    <t>Fixed Interest Rate</t>
  </si>
  <si>
    <t>Debt Maturity</t>
  </si>
  <si>
    <t>US$ mn</t>
  </si>
  <si>
    <t>Balance</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</si>
  <si>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</si>
  <si>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</si>
  <si>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</si>
  <si>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</si>
  <si>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</si>
  <si>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</si>
  <si>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</si>
  <si>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</si>
  <si>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</si>
  <si>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</si>
  <si>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</si>
  <si>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</si>
  <si>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</si>
  <si>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</si>
  <si>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</si>
  <si>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</si>
  <si>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</si>
  <si>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</si>
  <si>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</si>
  <si>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</si>
  <si>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</si>
  <si>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</si>
  <si>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</si>
  <si>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</si>
  <si>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</si>
  <si>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</si>
  <si>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</si>
  <si>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Total - Discontinued operations</t>
  </si>
  <si>
    <t>Total - Continuing &amp; Discontinued operations</t>
  </si>
  <si>
    <t>COMPANY</t>
  </si>
  <si>
    <t>Energy Sales (TWh)</t>
  </si>
  <si>
    <t>SAIDI (hours)</t>
  </si>
  <si>
    <t>SAIFI (times)</t>
  </si>
  <si>
    <t>Q4 2022</t>
  </si>
  <si>
    <t>Enel Dx Río</t>
  </si>
  <si>
    <t>Enel Dx Ceará</t>
  </si>
  <si>
    <t>Enel Colombia - Distribution</t>
  </si>
  <si>
    <t>Energy distributed (TWh) - Accumulated figures</t>
  </si>
  <si>
    <t>Type of client</t>
  </si>
  <si>
    <t>Total
Continued operations</t>
  </si>
  <si>
    <t>Energy distributed (TWh) - Quarterly figures</t>
  </si>
  <si>
    <t>Enel Gx El Chocón</t>
  </si>
  <si>
    <t>Enel Green Power Volta Grande</t>
  </si>
  <si>
    <t>Enel Trading Brasil</t>
  </si>
  <si>
    <t>CGT Fortaleza</t>
  </si>
  <si>
    <t>Enel Colombia (Thermal + Hydro)</t>
  </si>
  <si>
    <t>Enel Colombia (Solar + Wind)</t>
  </si>
  <si>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</si>
  <si>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</si>
  <si>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</si>
  <si>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</si>
  <si>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</si>
  <si>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</si>
  <si>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</si>
  <si>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</si>
  <si>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</si>
  <si>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</si>
  <si>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</si>
  <si>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</si>
  <si>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</si>
  <si>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</si>
  <si>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</si>
  <si>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</si>
  <si>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</si>
  <si>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</si>
  <si>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</si>
  <si>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</si>
  <si>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</si>
  <si>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</si>
  <si>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</si>
  <si>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</si>
  <si>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</si>
  <si>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</si>
  <si>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</si>
  <si>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Non Current Assets</t>
  </si>
  <si>
    <t>Equity</t>
  </si>
  <si>
    <t>Procurement and Services</t>
  </si>
  <si>
    <t>EBIT</t>
  </si>
  <si>
    <t>Financial Result</t>
  </si>
  <si>
    <t>Net Income before taxes</t>
  </si>
  <si>
    <t>Net income</t>
  </si>
  <si>
    <t xml:space="preserve"> December 31 2024</t>
  </si>
  <si>
    <t>FY 2024</t>
  </si>
  <si>
    <t>Enel Argentina S.A.</t>
  </si>
  <si>
    <t>Enel Generación El Chocón S.A.</t>
  </si>
  <si>
    <t>Empresa Distribuidora Sur S.A.</t>
  </si>
  <si>
    <t xml:space="preserve">Enel Trading Argentina S.R.L
</t>
  </si>
  <si>
    <t>Grupo Enel Argentina</t>
  </si>
  <si>
    <t>Grupo Enel Green Power Brasil</t>
  </si>
  <si>
    <t>Enel Distribución Ceará S.A.</t>
  </si>
  <si>
    <t>Enel Distribución Rio S.A.</t>
  </si>
  <si>
    <t>Grupo Enel X Brasil</t>
  </si>
  <si>
    <t>Enel X Brasil S.A.</t>
  </si>
  <si>
    <t>Enel Distribuicao Sao Paulo S.A.</t>
  </si>
  <si>
    <t>Grupo Enel Brasil</t>
  </si>
  <si>
    <t>Enel Colombia S.A. E.S.P</t>
  </si>
  <si>
    <t xml:space="preserve">Enel X Colombia S.A.S. E.S.P. </t>
  </si>
  <si>
    <t>Enel Green Power Costa Rica S.A.</t>
  </si>
  <si>
    <t>PH Chucás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</si>
  <si>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</si>
  <si>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</si>
  <si>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</si>
  <si>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</si>
  <si>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</si>
  <si>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</si>
  <si>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</si>
  <si>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</si>
  <si>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</si>
  <si>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</si>
  <si>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</si>
  <si>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</si>
  <si>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 xml:space="preserve"> December 31 2023</t>
  </si>
  <si>
    <t>FY 2023</t>
  </si>
  <si>
    <t>Dock Sud S.A.</t>
  </si>
  <si>
    <t>Transmisora de Energia Renovable S.A.</t>
  </si>
  <si>
    <t>Enel Green Power Peru S.A.</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</si>
  <si>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</si>
  <si>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</si>
  <si>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</si>
  <si>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</si>
  <si>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</si>
  <si>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</si>
  <si>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</si>
  <si>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</si>
  <si>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</si>
  <si>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</si>
  <si>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</si>
  <si>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</si>
  <si>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</si>
  <si>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</si>
  <si>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</si>
  <si>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</si>
  <si>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</si>
  <si>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</si>
  <si>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</si>
  <si>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</si>
  <si>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</si>
  <si>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</si>
  <si>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</si>
  <si>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</si>
  <si>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</si>
  <si>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</si>
  <si>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</si>
  <si>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</si>
  <si>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</si>
  <si>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</si>
  <si>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</si>
  <si>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</si>
  <si>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</si>
  <si>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</si>
  <si>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</si>
  <si>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</si>
  <si>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</si>
  <si>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</si>
  <si>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</si>
  <si>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</si>
  <si>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</si>
  <si>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</si>
  <si>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</si>
  <si>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</si>
  <si>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</si>
  <si>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</si>
  <si>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</si>
  <si>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</si>
  <si>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</si>
  <si>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</si>
  <si>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</si>
  <si>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</si>
  <si>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</si>
  <si>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</si>
  <si>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</si>
  <si>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</si>
  <si>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</si>
  <si>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</si>
  <si>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</si>
  <si>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</si>
  <si>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</si>
  <si>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</si>
  <si>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</si>
  <si>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</si>
  <si>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</si>
  <si>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</si>
  <si>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</si>
  <si>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</si>
  <si>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</si>
  <si>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</si>
  <si>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</si>
  <si>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</si>
  <si>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</si>
  <si>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</si>
  <si>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</si>
  <si>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</si>
  <si>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</si>
  <si>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</si>
  <si>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</si>
  <si>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</si>
  <si>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</si>
  <si>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</si>
  <si>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</si>
  <si>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</si>
  <si>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</si>
  <si>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</si>
  <si>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</si>
  <si>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</si>
  <si>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</si>
  <si>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</si>
  <si>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</si>
  <si>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</si>
  <si>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</si>
  <si>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</si>
  <si>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</si>
  <si>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</si>
  <si>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</si>
  <si>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</si>
  <si>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</si>
  <si>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</si>
  <si>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</si>
  <si>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September 30, 2024</t>
  </si>
  <si>
    <t>September 30, 2023</t>
  </si>
  <si>
    <t>EBITDA Y ACTIVO FIJO NETO POR PAIS</t>
  </si>
  <si>
    <t>Al 31 de marzo de 2011</t>
  </si>
  <si>
    <t>Lineas de Negocio</t>
  </si>
  <si>
    <t>Activo Fijo neto</t>
  </si>
  <si>
    <t>EBITDA / Activo Fijo DIC. 2010</t>
  </si>
  <si>
    <t>EBITDA / Activo Fijo marzo 2007</t>
  </si>
  <si>
    <t>Ch$ Millones</t>
  </si>
  <si>
    <t>Generación y Transmisión</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</si>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</sst>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 #,##0.0_ ;_ * \-#,##0.0_ ;_ * &quot;-&quot;_ ;_ @_ "/>
    <numFmt numFmtId="189" formatCode="#,##0.0_);[Black]\(#,##0.0\);&quot;-       &quot;"/>
    <numFmt numFmtId="190" formatCode="0.0"/>
    <numFmt numFmtId="191" formatCode="#,##0.00_);[Black]\(#,##0.00\);&quot;-       &quot;"/>
    <numFmt numFmtId="192" formatCode="#,##0.000_);[Black]\(#,##0.000\);&quot;-       &quot;"/>
    <numFmt numFmtId="193" formatCode="_-* #,##0.0_-;\-* #,##0.0_-;_-* &quot;-&quot;??_-;_-@_-"/>
    <numFmt numFmtId="194" formatCode="_ * #,##0.0_ ;_ * \-#,##0.0_ ;_ * &quot;-&quot;?_ ;_ @_ "/>
    <numFmt numFmtId="195" formatCode="#,##0.00000000000000"/>
  </numFmts>
  <fonts count="48">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6">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rgb="FFFFFF00"/>
        <bgColor indexed="4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8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 fillId="0" borderId="0" xfId="14" applyFont="1" applyFill="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0" fontId="42"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5"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191" fontId="38" fillId="0" borderId="0" xfId="14" applyNumberFormat="1" applyFont="1" applyFill="1" applyBorder="1" applyAlignment="1">
      <alignment vertical="center"/>
    </xf>
    <xf numFmtId="192"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3"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3"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0"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0" fontId="10" fillId="7" borderId="50" xfId="16" applyNumberFormat="1" applyFont="1" applyFill="1" applyBorder="1" applyAlignment="1">
      <alignment horizontal="right" vertical="center"/>
    </xf>
    <xf numFmtId="178" fontId="1" fillId="7" borderId="0" xfId="0" applyNumberFormat="1" applyFont="1" applyFill="1" applyAlignment="1">
      <alignmen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1" fillId="7" borderId="50"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2" fontId="43" fillId="7" borderId="49" xfId="3" applyNumberFormat="1" applyFont="1" applyFill="1" applyBorder="1" applyAlignment="1">
      <alignment horizontal="right" vertical="center"/>
    </xf>
    <xf numFmtId="182" fontId="43"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3"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3" fillId="7" borderId="52" xfId="3" applyFont="1" applyFill="1" applyBorder="1" applyAlignment="1">
      <alignment horizontal="right" vertical="center"/>
    </xf>
    <xf numFmtId="165" fontId="43"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192"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91"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91"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89" fontId="13" fillId="11" borderId="49" xfId="14" quotePrefix="1" applyNumberFormat="1" applyFont="1" applyFill="1" applyBorder="1" applyAlignment="1">
      <alignment vertical="center"/>
    </xf>
    <xf numFmtId="191" fontId="38" fillId="11" borderId="0" xfId="14" applyNumberFormat="1" applyFont="1" applyFill="1" applyBorder="1" applyAlignment="1">
      <alignment vertical="center"/>
    </xf>
    <xf numFmtId="191" fontId="38" fillId="11" borderId="49" xfId="14" applyNumberFormat="1" applyFont="1" applyFill="1" applyBorder="1" applyAlignment="1">
      <alignment vertical="center"/>
    </xf>
    <xf numFmtId="191" fontId="13" fillId="11" borderId="49" xfId="14" applyNumberFormat="1" applyFont="1" applyFill="1" applyBorder="1" applyAlignment="1">
      <alignment vertical="center"/>
    </xf>
    <xf numFmtId="189" fontId="40" fillId="10" borderId="0" xfId="14" applyNumberFormat="1" applyFont="1" applyFill="1" applyBorder="1" applyAlignment="1">
      <alignment vertical="center"/>
    </xf>
    <xf numFmtId="189" fontId="40" fillId="10" borderId="45" xfId="14" applyNumberFormat="1" applyFont="1" applyFill="1" applyBorder="1" applyAlignment="1">
      <alignment vertical="center"/>
    </xf>
    <xf numFmtId="189"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89" fontId="40" fillId="10" borderId="53" xfId="14" applyNumberFormat="1" applyFont="1" applyFill="1" applyBorder="1" applyAlignment="1">
      <alignment vertical="center"/>
    </xf>
    <xf numFmtId="189"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89" fontId="41" fillId="10" borderId="71" xfId="14" applyNumberFormat="1" applyFont="1" applyFill="1" applyBorder="1" applyAlignment="1">
      <alignment vertical="center"/>
    </xf>
    <xf numFmtId="189"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89" fontId="13" fillId="0" borderId="51" xfId="14" applyNumberFormat="1" applyFont="1" applyFill="1" applyBorder="1" applyAlignment="1">
      <alignment vertical="center"/>
    </xf>
    <xf numFmtId="189" fontId="38" fillId="0" borderId="52" xfId="14" applyNumberFormat="1" applyFont="1" applyFill="1" applyBorder="1" applyAlignment="1">
      <alignment vertical="center"/>
    </xf>
    <xf numFmtId="189" fontId="38" fillId="0" borderId="58" xfId="14" applyNumberFormat="1" applyFont="1" applyFill="1" applyBorder="1" applyAlignment="1">
      <alignment vertical="center"/>
    </xf>
    <xf numFmtId="189"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89" fontId="13" fillId="0" borderId="58" xfId="14" applyNumberFormat="1" applyFont="1" applyFill="1" applyBorder="1" applyAlignment="1">
      <alignment vertical="center"/>
    </xf>
    <xf numFmtId="171" fontId="40" fillId="10" borderId="73" xfId="14" applyNumberFormat="1" applyFont="1" applyFill="1" applyBorder="1" applyAlignment="1">
      <alignment horizontal="center" vertical="center"/>
    </xf>
    <xf numFmtId="189" fontId="40" fillId="10" borderId="65" xfId="14" applyNumberFormat="1" applyFont="1" applyFill="1" applyBorder="1" applyAlignment="1">
      <alignment vertical="center"/>
    </xf>
    <xf numFmtId="189" fontId="41" fillId="10" borderId="69" xfId="14" applyNumberFormat="1" applyFont="1" applyFill="1" applyBorder="1" applyAlignment="1">
      <alignment vertical="center"/>
    </xf>
    <xf numFmtId="189" fontId="41" fillId="10" borderId="51" xfId="14" applyNumberFormat="1" applyFont="1" applyFill="1" applyBorder="1" applyAlignment="1">
      <alignment vertical="center"/>
    </xf>
    <xf numFmtId="189" fontId="41" fillId="10" borderId="70" xfId="14" applyNumberFormat="1" applyFont="1" applyFill="1" applyBorder="1" applyAlignment="1">
      <alignment vertical="center"/>
    </xf>
    <xf numFmtId="189" fontId="40" fillId="10" borderId="52" xfId="14" applyNumberFormat="1" applyFont="1" applyFill="1" applyBorder="1" applyAlignment="1">
      <alignment vertical="center"/>
    </xf>
    <xf numFmtId="189" fontId="40" fillId="10" borderId="74" xfId="14" applyNumberFormat="1" applyFont="1" applyFill="1" applyBorder="1" applyAlignment="1">
      <alignment vertical="center"/>
    </xf>
    <xf numFmtId="189"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89" fontId="41" fillId="10" borderId="76" xfId="14" applyNumberFormat="1" applyFont="1" applyFill="1" applyBorder="1" applyAlignment="1">
      <alignment vertical="center"/>
    </xf>
    <xf numFmtId="189"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6"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3" fillId="11" borderId="78" xfId="14" applyNumberFormat="1" applyFont="1" applyFill="1" applyBorder="1" applyAlignment="1">
      <alignment vertical="center"/>
    </xf>
    <xf numFmtId="189" fontId="43" fillId="11" borderId="79" xfId="14" applyNumberFormat="1" applyFont="1" applyFill="1" applyBorder="1" applyAlignment="1">
      <alignment vertical="center"/>
    </xf>
    <xf numFmtId="189" fontId="43" fillId="11" borderId="77" xfId="14" applyNumberFormat="1" applyFont="1" applyFill="1" applyBorder="1" applyAlignment="1">
      <alignment vertical="center"/>
    </xf>
    <xf numFmtId="189"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6" fillId="7" borderId="67" xfId="14" applyNumberFormat="1" applyFont="1" applyFill="1" applyBorder="1" applyAlignment="1">
      <alignment vertical="center"/>
    </xf>
    <xf numFmtId="9" fontId="43" fillId="7" borderId="78" xfId="16" applyFont="1" applyFill="1" applyBorder="1" applyAlignment="1">
      <alignment vertical="center"/>
    </xf>
    <xf numFmtId="9" fontId="43" fillId="7" borderId="79" xfId="16" applyFont="1" applyFill="1" applyBorder="1" applyAlignment="1">
      <alignment vertical="center"/>
    </xf>
    <xf numFmtId="9" fontId="43" fillId="7" borderId="77" xfId="16" applyFont="1" applyFill="1" applyBorder="1" applyAlignment="1">
      <alignment vertical="center"/>
    </xf>
    <xf numFmtId="9" fontId="46"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6"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90"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8" fontId="43" fillId="0" borderId="58" xfId="14" applyNumberFormat="1" applyFont="1" applyFill="1" applyBorder="1" applyAlignment="1">
      <alignment vertical="center"/>
    </xf>
    <xf numFmtId="190" fontId="46" fillId="0" borderId="83" xfId="16" applyNumberFormat="1" applyFont="1" applyFill="1" applyBorder="1" applyAlignment="1">
      <alignment vertical="center"/>
    </xf>
    <xf numFmtId="188" fontId="43" fillId="0" borderId="52" xfId="20" applyNumberFormat="1" applyFont="1" applyFill="1" applyBorder="1" applyAlignment="1">
      <alignment vertical="center"/>
    </xf>
    <xf numFmtId="190"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7" fontId="46"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6"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1" xfId="16" applyFont="1" applyFill="1" applyBorder="1" applyAlignment="1">
      <alignment vertical="center"/>
    </xf>
    <xf numFmtId="9" fontId="43" fillId="7" borderId="84" xfId="16" applyFont="1" applyFill="1" applyBorder="1" applyAlignment="1">
      <alignment vertical="center"/>
    </xf>
    <xf numFmtId="9" fontId="43" fillId="7" borderId="85" xfId="16" applyFont="1" applyFill="1" applyBorder="1" applyAlignment="1">
      <alignment vertical="center"/>
    </xf>
    <xf numFmtId="9" fontId="46" fillId="7" borderId="83" xfId="16" applyFont="1" applyFill="1" applyBorder="1" applyAlignment="1">
      <alignment vertical="center"/>
    </xf>
    <xf numFmtId="188"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188" fontId="43" fillId="0" borderId="0" xfId="9" applyNumberFormat="1" applyFont="1" applyAlignment="1">
      <alignment vertical="center"/>
    </xf>
    <xf numFmtId="188" fontId="43" fillId="0" borderId="52" xfId="9" applyNumberFormat="1" applyFont="1" applyBorder="1" applyAlignment="1">
      <alignment vertical="center"/>
    </xf>
    <xf numFmtId="188" fontId="43" fillId="0" borderId="49" xfId="9" applyNumberFormat="1" applyFont="1" applyBorder="1" applyAlignment="1">
      <alignment vertical="center"/>
    </xf>
    <xf numFmtId="188" fontId="43" fillId="0" borderId="58" xfId="9" applyNumberFormat="1" applyFont="1" applyBorder="1" applyAlignment="1">
      <alignment vertical="center"/>
    </xf>
    <xf numFmtId="188" fontId="17" fillId="0" borderId="50" xfId="9" applyNumberFormat="1" applyFont="1" applyBorder="1" applyAlignment="1">
      <alignment vertical="center"/>
    </xf>
    <xf numFmtId="188"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67" fontId="37" fillId="0" borderId="0" xfId="16" applyNumberFormat="1" applyFont="1" applyAlignment="1">
      <alignment vertical="center"/>
    </xf>
    <xf numFmtId="185" fontId="1" fillId="0" borderId="0" xfId="9" applyNumberFormat="1"/>
    <xf numFmtId="194" fontId="43"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167" fontId="38" fillId="0" borderId="0" xfId="16" applyNumberFormat="1" applyFont="1" applyFill="1" applyAlignment="1">
      <alignment vertical="center"/>
    </xf>
    <xf numFmtId="0" fontId="36" fillId="0" borderId="0" xfId="0" applyFont="1" applyAlignment="1">
      <alignment vertical="center"/>
    </xf>
    <xf numFmtId="167" fontId="42" fillId="0" borderId="0" xfId="16" applyNumberFormat="1" applyFont="1" applyFill="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3" borderId="0" xfId="0" applyFont="1" applyFill="1" applyAlignment="1">
      <alignment horizontal="right" vertical="center"/>
    </xf>
    <xf numFmtId="165" fontId="43" fillId="13" borderId="0" xfId="3" applyFont="1" applyFill="1" applyBorder="1" applyAlignment="1">
      <alignment horizontal="right" vertical="center"/>
    </xf>
    <xf numFmtId="165" fontId="43" fillId="13" borderId="52" xfId="3" applyFont="1" applyFill="1" applyBorder="1" applyAlignment="1">
      <alignment horizontal="right" vertical="center"/>
    </xf>
    <xf numFmtId="181" fontId="38" fillId="0" borderId="0" xfId="0" applyNumberFormat="1" applyFont="1" applyAlignment="1">
      <alignment vertical="center"/>
    </xf>
    <xf numFmtId="195" fontId="38" fillId="0" borderId="0" xfId="0" applyNumberFormat="1" applyFont="1" applyAlignment="1">
      <alignmen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0" fontId="47" fillId="0" borderId="0" xfId="0" applyFont="1" applyAlignment="1">
      <alignment vertical="center" wrapText="1"/>
    </xf>
    <xf numFmtId="0" fontId="47" fillId="0" borderId="0" xfId="14" applyFont="1" applyFill="1" applyBorder="1" applyAlignment="1">
      <alignment vertical="center" wrapText="1"/>
    </xf>
    <xf numFmtId="0" fontId="23" fillId="0" borderId="0" xfId="14" applyFont="1" applyFill="1" applyBorder="1" applyAlignment="1">
      <alignment vertical="center"/>
    </xf>
    <xf numFmtId="176" fontId="23" fillId="0" borderId="0" xfId="12" applyNumberFormat="1" applyFont="1" applyAlignment="1">
      <alignment vertical="center"/>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9" fontId="23" fillId="0" borderId="0" xfId="12" applyNumberFormat="1" applyFont="1" applyAlignment="1">
      <alignment vertical="center"/>
    </xf>
    <xf numFmtId="10" fontId="23" fillId="0" borderId="0" xfId="16" applyNumberFormat="1" applyFont="1" applyFill="1" applyAlignment="1">
      <alignment vertical="center"/>
    </xf>
    <xf numFmtId="175"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6"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47" fillId="0" borderId="0" xfId="12" applyFont="1" applyAlignment="1">
      <alignment vertical="center" wrapText="1"/>
    </xf>
    <xf numFmtId="0" fontId="1" fillId="0" borderId="0" xfId="12" applyFont="1" applyAlignment="1">
      <alignment horizontal="left" vertical="center" wrapText="1"/>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1" fontId="0" fillId="7" borderId="0" xfId="0" applyNumberFormat="1" applyFill="1" applyAlignment="1">
      <alignment vertical="center"/>
    </xf>
    <xf numFmtId="181" fontId="1" fillId="11" borderId="0" xfId="16" applyNumberFormat="1" applyFont="1" applyFill="1" applyBorder="1" applyAlignment="1">
      <alignment horizontal="right" vertical="center"/>
    </xf>
    <xf numFmtId="181" fontId="1" fillId="7" borderId="0" xfId="16" applyNumberFormat="1" applyFont="1" applyFill="1" applyBorder="1" applyAlignment="1">
      <alignment horizontal="right" vertical="center"/>
    </xf>
    <xf numFmtId="181" fontId="10" fillId="7" borderId="49" xfId="0" applyNumberFormat="1" applyFont="1" applyFill="1" applyBorder="1" applyAlignment="1">
      <alignment vertical="center"/>
    </xf>
    <xf numFmtId="181" fontId="10" fillId="11" borderId="50" xfId="16" applyNumberFormat="1" applyFont="1" applyFill="1" applyBorder="1" applyAlignment="1">
      <alignment horizontal="right" vertical="center"/>
    </xf>
    <xf numFmtId="181" fontId="10" fillId="7" borderId="50" xfId="16" applyNumberFormat="1" applyFont="1" applyFill="1" applyBorder="1" applyAlignment="1">
      <alignment horizontal="right" vertical="center"/>
    </xf>
    <xf numFmtId="181" fontId="0" fillId="7" borderId="0" xfId="0" applyNumberFormat="1" applyFill="1"/>
    <xf numFmtId="181"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17" fontId="46" fillId="0" borderId="49" xfId="9" applyNumberFormat="1" applyFont="1" applyBorder="1" applyAlignment="1">
      <alignment horizontal="center" vertical="center"/>
    </xf>
    <xf numFmtId="0" fontId="46" fillId="0" borderId="87" xfId="14" applyFont="1" applyFill="1" applyBorder="1" applyAlignment="1">
      <alignment horizontal="center" vertical="center"/>
    </xf>
    <xf numFmtId="0" fontId="46" fillId="0" borderId="88" xfId="14" applyFont="1" applyFill="1" applyBorder="1" applyAlignment="1">
      <alignment horizontal="center" vertical="center"/>
    </xf>
    <xf numFmtId="0" fontId="46" fillId="0" borderId="64" xfId="14" applyFont="1" applyFill="1" applyBorder="1" applyAlignment="1">
      <alignment horizontal="center" vertical="center"/>
    </xf>
    <xf numFmtId="17" fontId="46" fillId="0" borderId="50" xfId="9" applyNumberFormat="1" applyFont="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25" fillId="10" borderId="87" xfId="9" applyFont="1" applyFill="1" applyBorder="1" applyAlignment="1">
      <alignment horizontal="left" vertical="center"/>
    </xf>
    <xf numFmtId="176" fontId="1" fillId="0" borderId="0" xfId="12" applyNumberFormat="1" applyFont="1" applyAlignment="1">
      <alignment vertical="center"/>
    </xf>
    <xf numFmtId="0" fontId="10" fillId="0" borderId="0" xfId="14" applyFont="1" applyFill="1" applyBorder="1" applyAlignment="1">
      <alignment horizontal="left" vertical="center"/>
    </xf>
    <xf numFmtId="171" fontId="10" fillId="0" borderId="0" xfId="14" applyNumberFormat="1" applyFont="1" applyFill="1" applyBorder="1" applyAlignment="1">
      <alignment vertical="center"/>
    </xf>
    <xf numFmtId="17" fontId="46" fillId="0" borderId="54" xfId="9" applyNumberFormat="1" applyFont="1" applyBorder="1" applyAlignment="1">
      <alignment vertical="center"/>
    </xf>
    <xf numFmtId="17" fontId="46" fillId="0" borderId="50" xfId="9" applyNumberFormat="1" applyFont="1" applyBorder="1" applyAlignment="1">
      <alignment vertical="center"/>
    </xf>
    <xf numFmtId="164" fontId="1" fillId="0" borderId="0" xfId="4" applyFont="1" applyFill="1" applyAlignment="1">
      <alignment vertical="center"/>
    </xf>
    <xf numFmtId="0" fontId="10" fillId="0" borderId="0" xfId="0" applyFont="1"/>
    <xf numFmtId="171" fontId="1" fillId="0" borderId="0" xfId="0" applyNumberFormat="1" applyFont="1"/>
    <xf numFmtId="164" fontId="1" fillId="0" borderId="0" xfId="4" applyFont="1" applyFill="1"/>
    <xf numFmtId="0" fontId="10" fillId="14" borderId="12" xfId="0" applyFont="1" applyFill="1" applyBorder="1" applyAlignment="1">
      <alignment vertical="center"/>
    </xf>
    <xf numFmtId="0" fontId="10" fillId="14" borderId="27" xfId="0" applyFont="1" applyFill="1" applyBorder="1" applyAlignment="1">
      <alignment vertical="center"/>
    </xf>
    <xf numFmtId="171" fontId="24" fillId="14" borderId="1" xfId="4" applyNumberFormat="1" applyFont="1" applyFill="1" applyBorder="1" applyAlignment="1">
      <alignment horizontal="right" vertical="center"/>
    </xf>
    <xf numFmtId="171" fontId="10" fillId="15" borderId="1" xfId="3" applyNumberFormat="1" applyFont="1" applyFill="1" applyBorder="1" applyAlignment="1">
      <alignment horizontal="right" vertical="center"/>
    </xf>
    <xf numFmtId="0" fontId="10" fillId="14" borderId="0" xfId="0" applyFont="1" applyFill="1" applyAlignment="1">
      <alignment vertical="center"/>
    </xf>
    <xf numFmtId="0" fontId="0" fillId="14" borderId="0" xfId="0" applyFill="1"/>
    <xf numFmtId="0" fontId="1" fillId="14" borderId="12" xfId="0" applyFont="1" applyFill="1" applyBorder="1" applyAlignment="1">
      <alignment vertical="center"/>
    </xf>
    <xf numFmtId="0" fontId="1" fillId="14" borderId="27" xfId="0" applyFont="1" applyFill="1" applyBorder="1" applyAlignment="1">
      <alignment vertical="center"/>
    </xf>
    <xf numFmtId="171" fontId="23" fillId="14" borderId="1" xfId="4" applyNumberFormat="1" applyFont="1" applyFill="1" applyBorder="1" applyAlignment="1">
      <alignment horizontal="right" vertical="center"/>
    </xf>
    <xf numFmtId="171" fontId="1" fillId="15" borderId="1" xfId="4" applyNumberFormat="1" applyFont="1" applyFill="1" applyBorder="1" applyAlignment="1">
      <alignment horizontal="right" vertical="center"/>
    </xf>
    <xf numFmtId="0" fontId="1" fillId="14" borderId="0" xfId="0" applyFont="1" applyFill="1" applyAlignment="1">
      <alignment vertical="center"/>
    </xf>
    <xf numFmtId="0" fontId="10" fillId="14" borderId="31" xfId="0" applyFont="1" applyFill="1" applyBorder="1" applyAlignment="1">
      <alignment vertical="center"/>
    </xf>
    <xf numFmtId="166" fontId="24" fillId="14" borderId="1" xfId="4" applyNumberFormat="1" applyFont="1" applyFill="1" applyBorder="1" applyAlignment="1">
      <alignment horizontal="right" vertical="center"/>
    </xf>
    <xf numFmtId="0" fontId="1" fillId="14" borderId="0" xfId="0" applyFont="1" applyFill="1"/>
    <xf numFmtId="0" fontId="10" fillId="14" borderId="0" xfId="0" applyFont="1" applyFill="1"/>
    <xf numFmtId="0" fontId="10" fillId="14" borderId="27" xfId="0" applyFont="1" applyFill="1" applyBorder="1" applyAlignment="1">
      <alignment vertical="center" wrapText="1"/>
    </xf>
    <xf numFmtId="171" fontId="10" fillId="14" borderId="1" xfId="5" applyNumberFormat="1" applyFont="1" applyFill="1" applyBorder="1" applyAlignment="1">
      <alignment horizontal="righ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7"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7"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2"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21" xfId="0" applyFont="1" applyFill="1" applyBorder="1" applyAlignment="1">
      <alignment horizontal="center" vertical="center" wrapText="1"/>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8"/>
  <sheetViews>
    <sheetView showGridLines="0" workbookViewId="0">
      <selection activeCell="D7" sqref="D7"/>
    </sheetView>
  </sheetViews>
  <sheetFormatPr baseColWidth="10" defaultColWidth="11.453125" defaultRowHeight="12.5"/>
  <cols>
    <col min="1" max="1" width="5.81640625" style="89" customWidth="1"/>
    <col min="2" max="2" width="22.81640625" style="89" customWidth="1"/>
    <col min="3" max="3" width="15.54296875" style="89" customWidth="1"/>
    <col min="4" max="4" width="15.54296875" style="89" bestFit="1" customWidth="1"/>
    <col min="5" max="5" width="12" style="89" customWidth="1"/>
    <col min="6" max="6" width="9.81640625" style="89" customWidth="1"/>
    <col min="7" max="7" width="11.453125" style="89" customWidth="1"/>
    <col min="8" max="8" width="9" style="89" customWidth="1"/>
    <col min="9" max="10" width="11.453125" style="89"/>
    <col min="18" max="16384" width="11.453125" style="89"/>
  </cols>
  <sheetData>
    <row r="4" spans="2:17" ht="27.75" customHeight="1">
      <c r="B4" s="829" t="s">
        <v>0</v>
      </c>
      <c r="C4" s="831" t="s">
        <v>1</v>
      </c>
      <c r="D4" s="831"/>
      <c r="E4" s="831"/>
      <c r="F4" s="831"/>
      <c r="G4" s="831"/>
      <c r="H4" s="831"/>
      <c r="I4"/>
      <c r="J4"/>
    </row>
    <row r="5" spans="2:17" ht="12.75" customHeight="1">
      <c r="B5" s="830"/>
      <c r="C5" s="278" t="s">
        <v>2</v>
      </c>
      <c r="D5" s="279" t="s">
        <v>3</v>
      </c>
      <c r="E5" s="279" t="s">
        <v>4</v>
      </c>
      <c r="F5" s="278" t="s">
        <v>5</v>
      </c>
      <c r="G5" s="279" t="s">
        <v>6</v>
      </c>
      <c r="H5" s="279" t="s">
        <v>4</v>
      </c>
      <c r="I5"/>
      <c r="J5"/>
    </row>
    <row r="6" spans="2:17" s="88" customFormat="1" ht="6" customHeight="1">
      <c r="B6" s="131"/>
      <c r="C6" s="275"/>
      <c r="D6" s="121"/>
      <c r="E6" s="121"/>
      <c r="F6" s="275"/>
      <c r="G6" s="121"/>
      <c r="H6" s="121"/>
      <c r="I6"/>
      <c r="J6"/>
      <c r="K6"/>
      <c r="L6"/>
      <c r="M6"/>
      <c r="N6"/>
      <c r="O6"/>
      <c r="P6"/>
      <c r="Q6"/>
    </row>
    <row r="7" spans="2:17">
      <c r="B7" s="117" t="s">
        <v>7</v>
      </c>
      <c r="C7" s="276">
        <v>47.624000000000002</v>
      </c>
      <c r="D7" s="132">
        <v>-33.631</v>
      </c>
      <c r="E7" s="182">
        <v>-2.4160744551158158</v>
      </c>
      <c r="F7" s="276">
        <v>-10.257999999999996</v>
      </c>
      <c r="G7" s="132">
        <v>-5.990000000000002</v>
      </c>
      <c r="H7" s="182">
        <v>0.71252086811352133</v>
      </c>
      <c r="I7"/>
      <c r="J7"/>
    </row>
    <row r="8" spans="2:17">
      <c r="B8" s="117" t="s">
        <v>8</v>
      </c>
      <c r="C8" s="277">
        <v>2230.8040000000001</v>
      </c>
      <c r="D8" s="132">
        <v>2283.4279999999999</v>
      </c>
      <c r="E8" s="182">
        <v>-2.3046051813326196E-2</v>
      </c>
      <c r="F8" s="277">
        <v>510.69299999999998</v>
      </c>
      <c r="G8" s="132">
        <v>549.96499999999992</v>
      </c>
      <c r="H8" s="182">
        <v>-7.1408180520578513E-2</v>
      </c>
      <c r="I8"/>
      <c r="J8"/>
    </row>
    <row r="9" spans="2:17">
      <c r="B9" s="117" t="s">
        <v>9</v>
      </c>
      <c r="C9" s="277">
        <v>1303.711</v>
      </c>
      <c r="D9" s="132">
        <v>1417.79</v>
      </c>
      <c r="E9" s="182">
        <v>-8.0462550871426619E-2</v>
      </c>
      <c r="F9" s="277">
        <v>181.65900000000011</v>
      </c>
      <c r="G9" s="132">
        <v>282.36500000000001</v>
      </c>
      <c r="H9" s="182">
        <v>-0.35665185132718258</v>
      </c>
      <c r="I9"/>
      <c r="J9"/>
    </row>
    <row r="10" spans="2:17">
      <c r="B10" s="117" t="s">
        <v>10</v>
      </c>
      <c r="C10" s="277">
        <v>173.637</v>
      </c>
      <c r="D10" s="132">
        <v>111.121</v>
      </c>
      <c r="E10" s="182">
        <v>0.56259392914030659</v>
      </c>
      <c r="F10" s="276">
        <v>49.668000000000006</v>
      </c>
      <c r="G10" s="514">
        <v>30.959999999999994</v>
      </c>
      <c r="H10" s="182">
        <v>0.60426356589147345</v>
      </c>
      <c r="I10"/>
      <c r="J10"/>
    </row>
    <row r="11" spans="2:17" s="117" customFormat="1" ht="13">
      <c r="B11" s="282" t="s">
        <v>11</v>
      </c>
      <c r="C11" s="283">
        <v>3735.4850000000001</v>
      </c>
      <c r="D11" s="284">
        <v>3748.5750000000003</v>
      </c>
      <c r="E11" s="285">
        <v>-3.4919936242439054E-3</v>
      </c>
      <c r="F11" s="283">
        <v>724.48800000000006</v>
      </c>
      <c r="G11" s="284">
        <v>849.22699999999998</v>
      </c>
      <c r="H11" s="285">
        <v>-0.14688534396574759</v>
      </c>
      <c r="I11"/>
      <c r="J11"/>
      <c r="K11"/>
      <c r="L11"/>
      <c r="M11"/>
      <c r="N11"/>
      <c r="O11"/>
      <c r="P11"/>
      <c r="Q11"/>
    </row>
    <row r="12" spans="2:17">
      <c r="B12" s="117" t="s">
        <v>12</v>
      </c>
      <c r="I12"/>
      <c r="J12"/>
    </row>
    <row r="13" spans="2:17">
      <c r="I13"/>
      <c r="J13"/>
    </row>
    <row r="14" spans="2:17">
      <c r="I14"/>
      <c r="J14"/>
    </row>
    <row r="15" spans="2:17">
      <c r="I15"/>
      <c r="J15"/>
    </row>
    <row r="16" spans="2:17">
      <c r="I16"/>
      <c r="J16"/>
    </row>
    <row r="17" spans="9:10">
      <c r="I17"/>
      <c r="J17"/>
    </row>
    <row r="18" spans="9:10">
      <c r="I18"/>
      <c r="J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showGridLines="0" workbookViewId="0">
      <selection activeCell="J33" sqref="J33"/>
    </sheetView>
  </sheetViews>
  <sheetFormatPr baseColWidth="10" defaultColWidth="11.453125" defaultRowHeight="12.5"/>
  <cols>
    <col min="1" max="1" width="6.1796875" style="89" customWidth="1"/>
    <col min="2" max="2" width="55.453125" style="146" customWidth="1"/>
    <col min="3" max="3" width="9.1796875" style="146" customWidth="1"/>
    <col min="4" max="4" width="16.26953125" style="146" customWidth="1"/>
    <col min="5" max="5" width="13.453125" style="146" customWidth="1"/>
    <col min="6" max="6" width="9.1796875" style="146" customWidth="1"/>
    <col min="7" max="7" width="17.26953125" style="146" customWidth="1"/>
    <col min="8" max="8" width="13.7265625" style="146" customWidth="1"/>
    <col min="9" max="16384" width="11.453125" style="89"/>
  </cols>
  <sheetData>
    <row r="1" spans="2:8">
      <c r="B1" s="94"/>
      <c r="C1" s="94"/>
      <c r="D1" s="94"/>
      <c r="E1" s="94"/>
      <c r="F1" s="94"/>
      <c r="G1" s="94"/>
      <c r="H1" s="94"/>
    </row>
    <row r="2" spans="2:8">
      <c r="B2" s="385"/>
      <c r="C2" s="385"/>
      <c r="D2" s="385"/>
      <c r="E2" s="385"/>
      <c r="F2" s="385"/>
      <c r="G2" s="385"/>
      <c r="H2" s="385"/>
    </row>
    <row r="3" spans="2:8" s="118" customFormat="1" ht="13">
      <c r="B3" s="867" t="s">
        <v>146</v>
      </c>
      <c r="C3" s="879" t="s">
        <v>147</v>
      </c>
      <c r="D3" s="879"/>
      <c r="E3" s="879"/>
      <c r="F3" s="880"/>
      <c r="G3" s="880"/>
      <c r="H3" s="880"/>
    </row>
    <row r="4" spans="2:8" s="118" customFormat="1" ht="39">
      <c r="B4" s="878"/>
      <c r="C4" s="650" t="s">
        <v>120</v>
      </c>
      <c r="D4" s="651" t="s">
        <v>148</v>
      </c>
      <c r="E4" s="652" t="s">
        <v>149</v>
      </c>
      <c r="F4" s="427" t="s">
        <v>120</v>
      </c>
      <c r="G4" s="428" t="s">
        <v>148</v>
      </c>
      <c r="H4" s="428" t="s">
        <v>150</v>
      </c>
    </row>
    <row r="5" spans="2:8" s="118" customFormat="1" ht="13">
      <c r="B5" s="868"/>
      <c r="C5" s="881" t="s">
        <v>2</v>
      </c>
      <c r="D5" s="882"/>
      <c r="E5" s="882"/>
      <c r="F5" s="883" t="s">
        <v>3</v>
      </c>
      <c r="G5" s="868"/>
      <c r="H5" s="868"/>
    </row>
    <row r="6" spans="2:8">
      <c r="B6" s="94"/>
      <c r="F6" s="94"/>
      <c r="G6" s="94"/>
      <c r="H6" s="94"/>
    </row>
    <row r="7" spans="2:8" ht="13">
      <c r="B7" s="98" t="s">
        <v>105</v>
      </c>
      <c r="F7" s="94"/>
      <c r="G7" s="94"/>
      <c r="H7" s="94"/>
    </row>
    <row r="8" spans="2:8">
      <c r="B8" s="94" t="s">
        <v>7</v>
      </c>
      <c r="C8" s="426">
        <v>19.520999999999997</v>
      </c>
      <c r="D8" s="426">
        <v>-2.0510000000000002</v>
      </c>
      <c r="E8" s="426">
        <v>17.47</v>
      </c>
      <c r="F8" s="219">
        <v>26.216999999999999</v>
      </c>
      <c r="G8" s="219">
        <v>-13.878</v>
      </c>
      <c r="H8" s="219">
        <v>12.338999999999999</v>
      </c>
    </row>
    <row r="9" spans="2:8">
      <c r="B9" s="94" t="s">
        <v>8</v>
      </c>
      <c r="C9" s="426">
        <v>643.14700000000016</v>
      </c>
      <c r="D9" s="426">
        <v>-232.11699999999999</v>
      </c>
      <c r="E9" s="426">
        <v>411.0300000000002</v>
      </c>
      <c r="F9" s="219">
        <v>610.40499999999997</v>
      </c>
      <c r="G9" s="219">
        <v>-164.31099999999998</v>
      </c>
      <c r="H9" s="219">
        <v>446.09399999999999</v>
      </c>
    </row>
    <row r="10" spans="2:8">
      <c r="B10" s="94" t="s">
        <v>9</v>
      </c>
      <c r="C10" s="426">
        <v>540.27200000000005</v>
      </c>
      <c r="D10" s="426">
        <v>-127.694</v>
      </c>
      <c r="E10" s="426">
        <v>412.57800000000003</v>
      </c>
      <c r="F10" s="219">
        <v>779.14200000000017</v>
      </c>
      <c r="G10" s="219">
        <v>-215.953</v>
      </c>
      <c r="H10" s="219">
        <v>563.18900000000019</v>
      </c>
    </row>
    <row r="11" spans="2:8">
      <c r="B11" s="385" t="s">
        <v>46</v>
      </c>
      <c r="C11" s="429">
        <v>173.637</v>
      </c>
      <c r="D11" s="429">
        <v>-60.841000000000001</v>
      </c>
      <c r="E11" s="429">
        <v>112.79599999999999</v>
      </c>
      <c r="F11" s="430">
        <v>111.121</v>
      </c>
      <c r="G11" s="430">
        <v>-46.704999999999998</v>
      </c>
      <c r="H11" s="430">
        <v>64.415999999999997</v>
      </c>
    </row>
    <row r="12" spans="2:8" ht="13">
      <c r="B12" s="377" t="s">
        <v>151</v>
      </c>
      <c r="C12" s="361">
        <v>1376.577</v>
      </c>
      <c r="D12" s="361">
        <v>-422.70299999999997</v>
      </c>
      <c r="E12" s="361">
        <v>953.87400000000025</v>
      </c>
      <c r="F12" s="362">
        <v>1526.8850000000002</v>
      </c>
      <c r="G12" s="362">
        <v>-440.84699999999992</v>
      </c>
      <c r="H12" s="362">
        <v>1086.0380000000002</v>
      </c>
    </row>
    <row r="13" spans="2:8">
      <c r="B13" s="94"/>
      <c r="F13" s="94"/>
      <c r="G13" s="94"/>
      <c r="H13" s="94"/>
    </row>
    <row r="14" spans="2:8" ht="13">
      <c r="B14" s="98" t="s">
        <v>107</v>
      </c>
      <c r="F14" s="94"/>
      <c r="G14" s="94"/>
      <c r="H14" s="94"/>
    </row>
    <row r="15" spans="2:8">
      <c r="B15" s="94" t="s">
        <v>7</v>
      </c>
      <c r="C15" s="426">
        <v>29.586999999999875</v>
      </c>
      <c r="D15" s="426">
        <v>-207.316</v>
      </c>
      <c r="E15" s="426">
        <v>-177.72900000000013</v>
      </c>
      <c r="F15" s="220">
        <v>-54.158999999999992</v>
      </c>
      <c r="G15" s="220">
        <v>-83.754000000000005</v>
      </c>
      <c r="H15" s="220">
        <v>-137.91300000000001</v>
      </c>
    </row>
    <row r="16" spans="2:8">
      <c r="B16" s="94" t="s">
        <v>8</v>
      </c>
      <c r="C16" s="426">
        <v>1646.1230000000007</v>
      </c>
      <c r="D16" s="426">
        <v>-657.60899999999992</v>
      </c>
      <c r="E16" s="426">
        <v>988.51400000000081</v>
      </c>
      <c r="F16" s="220">
        <v>1737.2799999999993</v>
      </c>
      <c r="G16" s="220">
        <v>-678.63900000000001</v>
      </c>
      <c r="H16" s="220">
        <v>1058.6409999999992</v>
      </c>
    </row>
    <row r="17" spans="1:8">
      <c r="B17" s="385" t="s">
        <v>9</v>
      </c>
      <c r="C17" s="429">
        <v>763.33500000000004</v>
      </c>
      <c r="D17" s="429">
        <v>-166.92499999999998</v>
      </c>
      <c r="E17" s="429">
        <v>596.41000000000008</v>
      </c>
      <c r="F17" s="431">
        <v>644.97700000000009</v>
      </c>
      <c r="G17" s="431">
        <v>-136.464</v>
      </c>
      <c r="H17" s="431">
        <v>508.51300000000009</v>
      </c>
    </row>
    <row r="18" spans="1:8" ht="13">
      <c r="B18" s="377" t="s">
        <v>152</v>
      </c>
      <c r="C18" s="361">
        <v>2439.0450000000005</v>
      </c>
      <c r="D18" s="361">
        <v>-1031.8499999999999</v>
      </c>
      <c r="E18" s="361">
        <v>1407.1950000000006</v>
      </c>
      <c r="F18" s="362">
        <v>2328.097999999999</v>
      </c>
      <c r="G18" s="362">
        <v>-898.85699999999997</v>
      </c>
      <c r="H18" s="362">
        <v>1429.2409999999993</v>
      </c>
    </row>
    <row r="19" spans="1:8">
      <c r="A19" s="88"/>
      <c r="B19" s="376"/>
      <c r="C19" s="376"/>
      <c r="D19" s="376"/>
      <c r="E19" s="376"/>
      <c r="F19" s="376"/>
      <c r="G19" s="376"/>
      <c r="H19" s="376"/>
    </row>
    <row r="20" spans="1:8" ht="13">
      <c r="B20" s="389" t="s">
        <v>153</v>
      </c>
      <c r="C20" s="432">
        <v>-80.137000000000029</v>
      </c>
      <c r="D20" s="432">
        <v>-79.483000000000004</v>
      </c>
      <c r="E20" s="432">
        <v>-159.62000000000003</v>
      </c>
      <c r="F20" s="433">
        <v>-106.40800000000002</v>
      </c>
      <c r="G20" s="433">
        <v>-21.591999999999999</v>
      </c>
      <c r="H20" s="433">
        <v>-128</v>
      </c>
    </row>
    <row r="21" spans="1:8" ht="9" customHeight="1">
      <c r="B21" s="376"/>
      <c r="C21" s="434"/>
      <c r="D21" s="434"/>
      <c r="E21" s="434"/>
      <c r="F21" s="434"/>
      <c r="G21" s="434"/>
      <c r="H21" s="434"/>
    </row>
    <row r="22" spans="1:8" ht="13">
      <c r="B22" s="435" t="s">
        <v>154</v>
      </c>
      <c r="C22" s="436">
        <v>3735.4850000000001</v>
      </c>
      <c r="D22" s="436">
        <v>-1534.0359999999998</v>
      </c>
      <c r="E22" s="436">
        <v>2201.449000000001</v>
      </c>
      <c r="F22" s="437">
        <v>3748.5749999999994</v>
      </c>
      <c r="G22" s="437">
        <v>-1361.296</v>
      </c>
      <c r="H22" s="437">
        <v>2387.2789999999995</v>
      </c>
    </row>
    <row r="23" spans="1:8">
      <c r="B23" s="94"/>
      <c r="C23" s="94"/>
      <c r="D23" s="94"/>
      <c r="E23" s="94"/>
      <c r="F23" s="94"/>
      <c r="G23" s="94"/>
      <c r="H23" s="94"/>
    </row>
    <row r="24" spans="1:8">
      <c r="B24" s="385"/>
      <c r="C24" s="385"/>
      <c r="D24" s="385"/>
      <c r="E24" s="385"/>
      <c r="F24" s="385"/>
      <c r="G24" s="385"/>
      <c r="H24" s="385"/>
    </row>
    <row r="25" spans="1:8" ht="13">
      <c r="B25" s="867" t="s">
        <v>146</v>
      </c>
      <c r="C25" s="879" t="s">
        <v>15</v>
      </c>
      <c r="D25" s="879"/>
      <c r="E25" s="879"/>
      <c r="F25" s="879"/>
      <c r="G25" s="879"/>
      <c r="H25" s="879"/>
    </row>
    <row r="26" spans="1:8" ht="39">
      <c r="B26" s="878"/>
      <c r="C26" s="650" t="s">
        <v>120</v>
      </c>
      <c r="D26" s="651" t="s">
        <v>148</v>
      </c>
      <c r="E26" s="652" t="s">
        <v>149</v>
      </c>
      <c r="F26" s="427" t="s">
        <v>120</v>
      </c>
      <c r="G26" s="428" t="s">
        <v>148</v>
      </c>
      <c r="H26" s="428" t="s">
        <v>150</v>
      </c>
    </row>
    <row r="27" spans="1:8" ht="13">
      <c r="B27" s="868"/>
      <c r="C27" s="884" t="str">
        <f>'Reported EBITDA'!$F$5</f>
        <v>Q4 2024</v>
      </c>
      <c r="D27" s="884"/>
      <c r="E27" s="884"/>
      <c r="F27" s="885" t="str">
        <f>'Reported EBITDA'!$G$5</f>
        <v>Q4 2023</v>
      </c>
      <c r="G27" s="885"/>
      <c r="H27" s="885"/>
    </row>
    <row r="28" spans="1:8">
      <c r="B28" s="94"/>
      <c r="F28" s="94"/>
      <c r="G28" s="94"/>
      <c r="H28" s="94"/>
    </row>
    <row r="29" spans="1:8" ht="13">
      <c r="B29" s="98" t="s">
        <v>105</v>
      </c>
      <c r="F29" s="94"/>
      <c r="G29" s="94"/>
      <c r="H29" s="94"/>
    </row>
    <row r="30" spans="1:8">
      <c r="B30" s="94" t="s">
        <v>7</v>
      </c>
      <c r="C30" s="426">
        <v>2.5699999999999976</v>
      </c>
      <c r="D30" s="426">
        <v>-0.21300000000000008</v>
      </c>
      <c r="E30" s="426">
        <v>2.3569999999999975</v>
      </c>
      <c r="F30" s="219">
        <v>-3.0250000000000004</v>
      </c>
      <c r="G30" s="219">
        <v>9.3499999999999979</v>
      </c>
      <c r="H30" s="219">
        <v>6.3249999999999975</v>
      </c>
    </row>
    <row r="31" spans="1:8">
      <c r="B31" s="94" t="s">
        <v>8</v>
      </c>
      <c r="C31" s="426">
        <v>148.74000000000012</v>
      </c>
      <c r="D31" s="426">
        <v>-87.349000000000004</v>
      </c>
      <c r="E31" s="426">
        <v>61.391000000000119</v>
      </c>
      <c r="F31" s="219">
        <v>144.82599999999996</v>
      </c>
      <c r="G31" s="219">
        <v>-47.406999999999968</v>
      </c>
      <c r="H31" s="219">
        <v>97.418999999999997</v>
      </c>
    </row>
    <row r="32" spans="1:8">
      <c r="B32" s="94" t="s">
        <v>9</v>
      </c>
      <c r="C32" s="426">
        <v>28.539000000000001</v>
      </c>
      <c r="D32" s="426">
        <v>-69.319000000000003</v>
      </c>
      <c r="E32" s="426">
        <v>-40.78</v>
      </c>
      <c r="F32" s="219">
        <v>100.57100000000017</v>
      </c>
      <c r="G32" s="219">
        <v>-199.39400000000001</v>
      </c>
      <c r="H32" s="219">
        <v>-98.822999999999837</v>
      </c>
    </row>
    <row r="33" spans="2:8">
      <c r="B33" s="385" t="s">
        <v>46</v>
      </c>
      <c r="C33" s="429">
        <v>49.668000000000013</v>
      </c>
      <c r="D33" s="429">
        <v>-19.651000000000003</v>
      </c>
      <c r="E33" s="429">
        <v>30.01700000000001</v>
      </c>
      <c r="F33" s="430">
        <v>30.96</v>
      </c>
      <c r="G33" s="430">
        <v>-11.646999999999998</v>
      </c>
      <c r="H33" s="430">
        <v>19.313000000000002</v>
      </c>
    </row>
    <row r="34" spans="2:8" ht="13">
      <c r="B34" s="377" t="s">
        <v>151</v>
      </c>
      <c r="C34" s="361">
        <v>229.51700000000011</v>
      </c>
      <c r="D34" s="361">
        <v>-176.53200000000001</v>
      </c>
      <c r="E34" s="361">
        <v>52.985000000000127</v>
      </c>
      <c r="F34" s="362">
        <v>273.33200000000011</v>
      </c>
      <c r="G34" s="362">
        <v>-249.09799999999996</v>
      </c>
      <c r="H34" s="362">
        <v>24.234000000000165</v>
      </c>
    </row>
    <row r="35" spans="2:8">
      <c r="B35" s="94"/>
      <c r="F35" s="94"/>
      <c r="G35" s="94"/>
      <c r="H35" s="94"/>
    </row>
    <row r="36" spans="2:8" ht="13">
      <c r="B36" s="98" t="s">
        <v>107</v>
      </c>
      <c r="F36" s="94"/>
      <c r="G36" s="94"/>
      <c r="H36" s="94"/>
    </row>
    <row r="37" spans="2:8">
      <c r="B37" s="94" t="s">
        <v>7</v>
      </c>
      <c r="C37" s="426">
        <v>-12.298000000000087</v>
      </c>
      <c r="D37" s="426">
        <v>-68.117000000000019</v>
      </c>
      <c r="E37" s="426">
        <v>-80.415000000000106</v>
      </c>
      <c r="F37" s="220">
        <v>-3.5650000000000972</v>
      </c>
      <c r="G37" s="220">
        <v>7.6730000000000018</v>
      </c>
      <c r="H37" s="220">
        <v>4.1079999999999046</v>
      </c>
    </row>
    <row r="38" spans="2:8">
      <c r="B38" s="94" t="s">
        <v>8</v>
      </c>
      <c r="C38" s="426">
        <v>371.29800000000068</v>
      </c>
      <c r="D38" s="426">
        <v>-142.52599999999998</v>
      </c>
      <c r="E38" s="426">
        <v>228.7720000000007</v>
      </c>
      <c r="F38" s="220">
        <v>413.53499999999968</v>
      </c>
      <c r="G38" s="220">
        <v>-173.72799999999995</v>
      </c>
      <c r="H38" s="220">
        <v>239.80699999999973</v>
      </c>
    </row>
    <row r="39" spans="2:8">
      <c r="B39" s="385" t="s">
        <v>9</v>
      </c>
      <c r="C39" s="429">
        <v>153.79100000000017</v>
      </c>
      <c r="D39" s="429">
        <v>-43.935999999999993</v>
      </c>
      <c r="E39" s="429">
        <v>109.85500000000017</v>
      </c>
      <c r="F39" s="431">
        <v>183.64400000000006</v>
      </c>
      <c r="G39" s="431">
        <v>-38.222000000000008</v>
      </c>
      <c r="H39" s="431">
        <v>145.42200000000005</v>
      </c>
    </row>
    <row r="40" spans="2:8" ht="13">
      <c r="B40" s="377" t="s">
        <v>152</v>
      </c>
      <c r="C40" s="361">
        <v>512.79100000000074</v>
      </c>
      <c r="D40" s="361">
        <v>-254.57900000000001</v>
      </c>
      <c r="E40" s="361">
        <v>258.21200000000078</v>
      </c>
      <c r="F40" s="362">
        <v>593.61399999999958</v>
      </c>
      <c r="G40" s="362">
        <v>-204.27699999999996</v>
      </c>
      <c r="H40" s="362">
        <v>389.33699999999965</v>
      </c>
    </row>
    <row r="41" spans="2:8">
      <c r="B41" s="376"/>
      <c r="C41" s="376"/>
      <c r="D41" s="376"/>
      <c r="E41" s="376"/>
      <c r="F41" s="376"/>
      <c r="G41" s="376"/>
      <c r="H41" s="376"/>
    </row>
    <row r="42" spans="2:8" ht="13">
      <c r="B42" s="389" t="s">
        <v>153</v>
      </c>
      <c r="C42" s="432">
        <v>-17.820000000000029</v>
      </c>
      <c r="D42" s="432">
        <v>-60.706000000000003</v>
      </c>
      <c r="E42" s="432">
        <v>-78.526000000000039</v>
      </c>
      <c r="F42" s="433">
        <v>-17.722000000000023</v>
      </c>
      <c r="G42" s="433">
        <v>-6.3229999999999986</v>
      </c>
      <c r="H42" s="433">
        <v>-24.045000000000023</v>
      </c>
    </row>
    <row r="43" spans="2:8">
      <c r="B43" s="376"/>
      <c r="C43" s="434"/>
      <c r="D43" s="434"/>
      <c r="E43" s="434"/>
      <c r="F43" s="434"/>
      <c r="G43" s="434"/>
      <c r="H43" s="434"/>
    </row>
    <row r="44" spans="2:8" ht="13">
      <c r="B44" s="435" t="s">
        <v>154</v>
      </c>
      <c r="C44" s="436">
        <v>724.48800000000085</v>
      </c>
      <c r="D44" s="436">
        <v>-491.81700000000001</v>
      </c>
      <c r="E44" s="436">
        <v>232.67100000000087</v>
      </c>
      <c r="F44" s="437">
        <v>849.22399999999971</v>
      </c>
      <c r="G44" s="437">
        <v>-459.69799999999987</v>
      </c>
      <c r="H44" s="437">
        <v>389.52599999999978</v>
      </c>
    </row>
    <row r="45" spans="2:8">
      <c r="B45" s="94"/>
      <c r="C45" s="94"/>
      <c r="D45" s="94"/>
      <c r="E45" s="94"/>
      <c r="F45" s="94"/>
      <c r="G45" s="94"/>
      <c r="H45" s="94"/>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2"/>
  <sheetViews>
    <sheetView showGridLines="0" workbookViewId="0">
      <selection activeCell="C40" sqref="C40"/>
    </sheetView>
  </sheetViews>
  <sheetFormatPr baseColWidth="10" defaultColWidth="11.453125" defaultRowHeight="13"/>
  <cols>
    <col min="1" max="1" width="5.54296875" style="80" customWidth="1"/>
    <col min="2" max="2" width="66.453125" style="735" customWidth="1"/>
    <col min="3" max="4" width="15.54296875" style="735" bestFit="1" customWidth="1"/>
    <col min="5" max="5" width="8" style="735" bestFit="1" customWidth="1"/>
    <col min="6" max="6" width="10.54296875" style="735" bestFit="1" customWidth="1"/>
    <col min="7" max="7" width="1.453125" style="80" customWidth="1"/>
    <col min="8" max="8" width="12.1796875" style="80" customWidth="1"/>
    <col min="9" max="16384" width="11.453125" style="80"/>
  </cols>
  <sheetData>
    <row r="1" spans="1:11">
      <c r="B1" s="99"/>
      <c r="C1" s="99"/>
      <c r="D1" s="99"/>
      <c r="E1" s="99"/>
      <c r="F1" s="99"/>
    </row>
    <row r="2" spans="1:11">
      <c r="A2" s="89"/>
      <c r="B2" s="872"/>
      <c r="C2" s="872"/>
      <c r="D2" s="872"/>
      <c r="E2" s="872"/>
      <c r="F2" s="872"/>
    </row>
    <row r="3" spans="1:11">
      <c r="A3" s="89"/>
      <c r="B3" s="870" t="s">
        <v>155</v>
      </c>
      <c r="C3" s="869" t="s">
        <v>14</v>
      </c>
      <c r="D3" s="869"/>
      <c r="E3" s="869"/>
      <c r="F3" s="869"/>
      <c r="H3" s="869" t="s">
        <v>15</v>
      </c>
      <c r="I3" s="869"/>
      <c r="J3" s="869"/>
      <c r="K3" s="869"/>
    </row>
    <row r="4" spans="1:11">
      <c r="A4" s="89"/>
      <c r="B4" s="887"/>
      <c r="C4" s="373" t="s">
        <v>2</v>
      </c>
      <c r="D4" s="374" t="s">
        <v>3</v>
      </c>
      <c r="E4" s="375" t="s">
        <v>65</v>
      </c>
      <c r="F4" s="375" t="s">
        <v>66</v>
      </c>
      <c r="H4" s="373" t="str">
        <f>'Reported EBITDA'!$F$5</f>
        <v>Q4 2024</v>
      </c>
      <c r="I4" s="374" t="str">
        <f>'Reported EBITDA'!$G$5</f>
        <v>Q4 2023</v>
      </c>
      <c r="J4" s="375" t="s">
        <v>65</v>
      </c>
      <c r="K4" s="375" t="s">
        <v>4</v>
      </c>
    </row>
    <row r="5" spans="1:11">
      <c r="A5" s="89"/>
      <c r="B5" s="94"/>
      <c r="C5" s="886"/>
      <c r="D5" s="886"/>
      <c r="E5" s="886"/>
      <c r="F5" s="95"/>
      <c r="H5" s="886"/>
      <c r="I5" s="886"/>
      <c r="J5" s="886"/>
      <c r="K5" s="95"/>
    </row>
    <row r="6" spans="1:11">
      <c r="A6" s="89"/>
      <c r="B6" s="98" t="s">
        <v>156</v>
      </c>
      <c r="C6" s="94"/>
      <c r="D6" s="94"/>
      <c r="E6" s="94"/>
      <c r="F6" s="94"/>
      <c r="H6" s="94"/>
      <c r="I6" s="94"/>
      <c r="J6" s="94"/>
      <c r="K6" s="94"/>
    </row>
    <row r="7" spans="1:11">
      <c r="A7" s="89"/>
      <c r="B7" s="94" t="s">
        <v>7</v>
      </c>
      <c r="C7" s="339">
        <v>41.091999999999999</v>
      </c>
      <c r="D7" s="81">
        <v>49.237000000000002</v>
      </c>
      <c r="E7" s="81">
        <v>-8.1450000000000031</v>
      </c>
      <c r="F7" s="182">
        <v>-0.16542437597741544</v>
      </c>
      <c r="G7" s="202"/>
      <c r="H7" s="339">
        <v>5.7319999999999993</v>
      </c>
      <c r="I7" s="81">
        <v>1.0010000000000048</v>
      </c>
      <c r="J7" s="81">
        <v>4.7309999999999945</v>
      </c>
      <c r="K7" s="182" t="s">
        <v>93</v>
      </c>
    </row>
    <row r="8" spans="1:11">
      <c r="A8" s="89"/>
      <c r="B8" s="94" t="s">
        <v>8</v>
      </c>
      <c r="C8" s="339">
        <v>297.85000000000002</v>
      </c>
      <c r="D8" s="81">
        <v>357.47699999999998</v>
      </c>
      <c r="E8" s="81">
        <v>-59.626999999999953</v>
      </c>
      <c r="F8" s="182">
        <v>-0.16679954234817895</v>
      </c>
      <c r="G8" s="202"/>
      <c r="H8" s="339">
        <v>76.460000000000036</v>
      </c>
      <c r="I8" s="81">
        <v>93.618999999999971</v>
      </c>
      <c r="J8" s="81">
        <v>-17.158999999999935</v>
      </c>
      <c r="K8" s="182">
        <v>-0.18328544419401982</v>
      </c>
    </row>
    <row r="9" spans="1:11">
      <c r="A9" s="89"/>
      <c r="B9" s="94" t="s">
        <v>9</v>
      </c>
      <c r="C9" s="339">
        <v>37.536000000000001</v>
      </c>
      <c r="D9" s="81">
        <v>60.567</v>
      </c>
      <c r="E9" s="81">
        <v>-23.030999999999999</v>
      </c>
      <c r="F9" s="182">
        <v>-0.38025657536282131</v>
      </c>
      <c r="G9" s="202"/>
      <c r="H9" s="339">
        <v>6.4080000000000013</v>
      </c>
      <c r="I9" s="81">
        <v>12.947000000000003</v>
      </c>
      <c r="J9" s="81">
        <v>-6.5390000000000015</v>
      </c>
      <c r="K9" s="182">
        <v>-0.50505908704719249</v>
      </c>
    </row>
    <row r="10" spans="1:11">
      <c r="A10" s="89"/>
      <c r="B10" s="94" t="s">
        <v>157</v>
      </c>
      <c r="C10" s="339">
        <v>36.286000000000001</v>
      </c>
      <c r="D10" s="81">
        <v>0.32</v>
      </c>
      <c r="E10" s="81">
        <v>35.966000000000001</v>
      </c>
      <c r="F10" s="182" t="s">
        <v>93</v>
      </c>
      <c r="G10" s="202"/>
      <c r="H10" s="339">
        <v>6.6950000000000003</v>
      </c>
      <c r="I10" s="81">
        <v>8.0000000000000016E-2</v>
      </c>
      <c r="J10" s="81">
        <v>6.6150000000000002</v>
      </c>
      <c r="K10" s="182" t="s">
        <v>93</v>
      </c>
    </row>
    <row r="11" spans="1:11">
      <c r="A11" s="89"/>
      <c r="B11" s="94" t="s">
        <v>46</v>
      </c>
      <c r="C11" s="339">
        <v>4.3949999999999996</v>
      </c>
      <c r="D11" s="81">
        <v>4.1029999999999998</v>
      </c>
      <c r="E11" s="81">
        <v>0.29199999999999982</v>
      </c>
      <c r="F11" s="182">
        <v>7.1167438459663668E-2</v>
      </c>
      <c r="G11" s="202"/>
      <c r="H11" s="339">
        <v>1.3619999999999997</v>
      </c>
      <c r="I11" s="81">
        <v>1.0449999999999999</v>
      </c>
      <c r="J11" s="81">
        <v>0.31699999999999973</v>
      </c>
      <c r="K11" s="182">
        <v>0.30334928229665037</v>
      </c>
    </row>
    <row r="12" spans="1:11">
      <c r="A12" s="89"/>
      <c r="B12" s="439" t="s">
        <v>158</v>
      </c>
      <c r="C12" s="349">
        <v>34.457000000000001</v>
      </c>
      <c r="D12" s="350">
        <v>3.7709999999999999</v>
      </c>
      <c r="E12" s="350">
        <v>30.686</v>
      </c>
      <c r="F12" s="281" t="s">
        <v>93</v>
      </c>
      <c r="G12" s="202"/>
      <c r="H12" s="349">
        <v>19.963000000000001</v>
      </c>
      <c r="I12" s="350">
        <v>2.1189999999999998</v>
      </c>
      <c r="J12" s="350">
        <v>17.844000000000001</v>
      </c>
      <c r="K12" s="281" t="s">
        <v>93</v>
      </c>
    </row>
    <row r="13" spans="1:11">
      <c r="A13" s="88"/>
      <c r="B13" s="441" t="s">
        <v>159</v>
      </c>
      <c r="C13" s="361">
        <v>451.61599999999999</v>
      </c>
      <c r="D13" s="413">
        <v>475.47500000000002</v>
      </c>
      <c r="E13" s="413">
        <v>-23.858999999999966</v>
      </c>
      <c r="F13" s="285">
        <v>-5.0179294389820828E-2</v>
      </c>
      <c r="G13" s="438"/>
      <c r="H13" s="361">
        <v>116.62000000000003</v>
      </c>
      <c r="I13" s="413">
        <v>110.81099999999998</v>
      </c>
      <c r="J13" s="413">
        <v>5.8090000000000597</v>
      </c>
      <c r="K13" s="285">
        <v>5.2422593424841013E-2</v>
      </c>
    </row>
    <row r="14" spans="1:11">
      <c r="A14" s="89"/>
      <c r="B14" s="97"/>
      <c r="C14" s="205"/>
      <c r="D14" s="205"/>
      <c r="E14" s="205"/>
      <c r="F14" s="206"/>
      <c r="G14" s="204"/>
      <c r="H14" s="205"/>
      <c r="I14" s="205"/>
      <c r="J14" s="205"/>
      <c r="K14" s="206"/>
    </row>
    <row r="15" spans="1:11">
      <c r="A15" s="89"/>
      <c r="B15" s="98" t="s">
        <v>160</v>
      </c>
      <c r="C15" s="203"/>
      <c r="D15" s="203"/>
      <c r="E15" s="203"/>
      <c r="F15" s="207"/>
      <c r="G15" s="204"/>
      <c r="H15" s="203"/>
      <c r="I15" s="203"/>
      <c r="J15" s="203"/>
      <c r="K15" s="207"/>
    </row>
    <row r="16" spans="1:11">
      <c r="A16" s="89"/>
      <c r="B16" s="94" t="s">
        <v>7</v>
      </c>
      <c r="C16" s="372">
        <v>-416.73500000000001</v>
      </c>
      <c r="D16" s="202">
        <v>-203.67099999999999</v>
      </c>
      <c r="E16" s="202">
        <v>-213.06400000000002</v>
      </c>
      <c r="F16" s="182">
        <v>1.0461184950238378</v>
      </c>
      <c r="G16" s="202"/>
      <c r="H16" s="372">
        <v>-155.34500000000003</v>
      </c>
      <c r="I16" s="202">
        <v>32.925000000000011</v>
      </c>
      <c r="J16" s="202">
        <v>-188.27000000000004</v>
      </c>
      <c r="K16" s="182" t="s">
        <v>93</v>
      </c>
    </row>
    <row r="17" spans="1:11">
      <c r="A17" s="89"/>
      <c r="B17" s="94" t="s">
        <v>8</v>
      </c>
      <c r="C17" s="372">
        <v>-799.00099999999998</v>
      </c>
      <c r="D17" s="202">
        <v>-1054.123</v>
      </c>
      <c r="E17" s="202">
        <v>255.12200000000007</v>
      </c>
      <c r="F17" s="182">
        <v>-0.24202298972700531</v>
      </c>
      <c r="G17" s="202"/>
      <c r="H17" s="372">
        <v>-179.15099999999995</v>
      </c>
      <c r="I17" s="202">
        <v>-326.98099999999999</v>
      </c>
      <c r="J17" s="202">
        <v>147.83000000000004</v>
      </c>
      <c r="K17" s="182">
        <v>-0.45210577984653555</v>
      </c>
    </row>
    <row r="18" spans="1:11">
      <c r="A18" s="89"/>
      <c r="B18" s="94" t="s">
        <v>9</v>
      </c>
      <c r="C18" s="372">
        <v>-278.45</v>
      </c>
      <c r="D18" s="202">
        <v>-254.20599999999999</v>
      </c>
      <c r="E18" s="202">
        <v>-24.244</v>
      </c>
      <c r="F18" s="182">
        <v>9.5371470382288326E-2</v>
      </c>
      <c r="G18" s="202"/>
      <c r="H18" s="372">
        <v>-62.286000000000001</v>
      </c>
      <c r="I18" s="202">
        <v>-73.429999999999978</v>
      </c>
      <c r="J18" s="202">
        <v>11.143999999999977</v>
      </c>
      <c r="K18" s="182">
        <v>-0.15176358436606263</v>
      </c>
    </row>
    <row r="19" spans="1:11">
      <c r="A19" s="89"/>
      <c r="B19" s="94" t="s">
        <v>157</v>
      </c>
      <c r="C19" s="372">
        <v>-3.5470000000000002</v>
      </c>
      <c r="D19" s="202">
        <v>-2.5680000000000001</v>
      </c>
      <c r="E19" s="202">
        <v>-0.97900000000000009</v>
      </c>
      <c r="F19" s="182">
        <v>0.38123052959501558</v>
      </c>
      <c r="G19" s="202"/>
      <c r="H19" s="372">
        <v>-1.3000000000000345E-2</v>
      </c>
      <c r="I19" s="202">
        <v>-0.20599999999999996</v>
      </c>
      <c r="J19" s="202">
        <v>0.19299999999999962</v>
      </c>
      <c r="K19" s="182">
        <v>-0.93689320388349351</v>
      </c>
    </row>
    <row r="20" spans="1:11">
      <c r="A20" s="89"/>
      <c r="B20" s="94" t="s">
        <v>46</v>
      </c>
      <c r="C20" s="372">
        <v>-15.285</v>
      </c>
      <c r="D20" s="202">
        <v>-80.209999999999994</v>
      </c>
      <c r="E20" s="202">
        <v>64.924999999999997</v>
      </c>
      <c r="F20" s="182">
        <v>-0.8094377259693305</v>
      </c>
      <c r="G20" s="202"/>
      <c r="H20" s="372">
        <v>-3.6370000000000005</v>
      </c>
      <c r="I20" s="202">
        <v>-4.7749999999999915</v>
      </c>
      <c r="J20" s="202">
        <v>1.137999999999991</v>
      </c>
      <c r="K20" s="182">
        <v>-0.23832460732984151</v>
      </c>
    </row>
    <row r="21" spans="1:11">
      <c r="A21" s="89"/>
      <c r="B21" s="439" t="s">
        <v>109</v>
      </c>
      <c r="C21" s="386">
        <v>-74.825000000000003</v>
      </c>
      <c r="D21" s="387">
        <v>-40.481000000000002</v>
      </c>
      <c r="E21" s="387">
        <v>-34.344000000000001</v>
      </c>
      <c r="F21" s="281">
        <v>0.84839801388305625</v>
      </c>
      <c r="G21" s="202"/>
      <c r="H21" s="386">
        <v>-8.757000000000005</v>
      </c>
      <c r="I21" s="387">
        <v>-9.740000000000002</v>
      </c>
      <c r="J21" s="387">
        <v>0.98299999999999699</v>
      </c>
      <c r="K21" s="281">
        <v>-0.10092402464065675</v>
      </c>
    </row>
    <row r="22" spans="1:11">
      <c r="A22" s="88"/>
      <c r="B22" s="441" t="s">
        <v>161</v>
      </c>
      <c r="C22" s="402">
        <v>-1587.8430000000001</v>
      </c>
      <c r="D22" s="444">
        <v>-1635.259</v>
      </c>
      <c r="E22" s="444">
        <v>47.416000000000047</v>
      </c>
      <c r="F22" s="285">
        <v>-2.8996018367732579E-2</v>
      </c>
      <c r="G22" s="438"/>
      <c r="H22" s="402">
        <v>-409.18899999999996</v>
      </c>
      <c r="I22" s="444">
        <v>-382.20699999999999</v>
      </c>
      <c r="J22" s="444">
        <v>-26.982000000000035</v>
      </c>
      <c r="K22" s="285">
        <v>7.0595253357473853E-2</v>
      </c>
    </row>
    <row r="23" spans="1:11">
      <c r="A23" s="89"/>
      <c r="B23" s="97"/>
      <c r="C23" s="205"/>
      <c r="D23" s="205"/>
      <c r="E23" s="205"/>
      <c r="F23" s="206"/>
      <c r="G23" s="204"/>
      <c r="H23" s="205"/>
      <c r="I23" s="205"/>
      <c r="J23" s="205"/>
      <c r="K23" s="206"/>
    </row>
    <row r="24" spans="1:11">
      <c r="A24" s="89"/>
      <c r="B24" s="98" t="s">
        <v>162</v>
      </c>
      <c r="C24" s="203"/>
      <c r="D24" s="203"/>
      <c r="E24" s="203"/>
      <c r="F24" s="207"/>
      <c r="G24" s="204"/>
      <c r="H24" s="203"/>
      <c r="I24" s="203"/>
      <c r="J24" s="203"/>
      <c r="K24" s="207"/>
    </row>
    <row r="25" spans="1:11">
      <c r="A25" s="89"/>
      <c r="B25" s="94" t="s">
        <v>7</v>
      </c>
      <c r="C25" s="339">
        <v>10.242000000000001</v>
      </c>
      <c r="D25" s="81">
        <v>100.188</v>
      </c>
      <c r="E25" s="81">
        <v>-89.945999999999998</v>
      </c>
      <c r="F25" s="225">
        <v>-0.89777218828602223</v>
      </c>
      <c r="G25" s="81"/>
      <c r="H25" s="339">
        <v>-1.5789999999999988</v>
      </c>
      <c r="I25" s="81">
        <v>-0.71299999999999386</v>
      </c>
      <c r="J25" s="81">
        <v>-0.86600000000000499</v>
      </c>
      <c r="K25" s="225">
        <v>1.2145862552594844</v>
      </c>
    </row>
    <row r="26" spans="1:11">
      <c r="A26" s="89"/>
      <c r="B26" s="94" t="s">
        <v>8</v>
      </c>
      <c r="C26" s="339">
        <v>-84.853999999999999</v>
      </c>
      <c r="D26" s="81">
        <v>24.861999999999998</v>
      </c>
      <c r="E26" s="81">
        <v>-109.71599999999999</v>
      </c>
      <c r="F26" s="225" t="s">
        <v>93</v>
      </c>
      <c r="G26" s="81"/>
      <c r="H26" s="339">
        <v>-9.0250000000000057</v>
      </c>
      <c r="I26" s="81">
        <v>21.869</v>
      </c>
      <c r="J26" s="81">
        <v>-30.894000000000005</v>
      </c>
      <c r="K26" s="225">
        <v>-1.4126846220677673</v>
      </c>
    </row>
    <row r="27" spans="1:11">
      <c r="A27" s="89"/>
      <c r="B27" s="94" t="s">
        <v>9</v>
      </c>
      <c r="C27" s="339">
        <v>-0.129</v>
      </c>
      <c r="D27" s="81">
        <v>1.982</v>
      </c>
      <c r="E27" s="81">
        <v>-2.1109999999999998</v>
      </c>
      <c r="F27" s="704">
        <v>-1.0650857719475277</v>
      </c>
      <c r="G27" s="81"/>
      <c r="H27" s="339">
        <v>1.8380000000000001</v>
      </c>
      <c r="I27" s="81">
        <v>-5.6369999999999996</v>
      </c>
      <c r="J27" s="81">
        <v>7.4749999999999996</v>
      </c>
      <c r="K27" s="182">
        <v>-1.3260599609721484</v>
      </c>
    </row>
    <row r="28" spans="1:11">
      <c r="A28" s="89"/>
      <c r="B28" s="94" t="s">
        <v>157</v>
      </c>
      <c r="C28" s="339">
        <v>-17.366</v>
      </c>
      <c r="D28" s="81">
        <v>1.345</v>
      </c>
      <c r="E28" s="81">
        <v>-18.710999999999999</v>
      </c>
      <c r="F28" s="704" t="s">
        <v>93</v>
      </c>
      <c r="G28" s="81"/>
      <c r="H28" s="339">
        <v>0.82199999999999918</v>
      </c>
      <c r="I28" s="81">
        <v>0.372</v>
      </c>
      <c r="J28" s="81">
        <v>0.44999999999999918</v>
      </c>
      <c r="K28" s="182">
        <v>1.2096774193548363</v>
      </c>
    </row>
    <row r="29" spans="1:11">
      <c r="A29" s="89"/>
      <c r="B29" s="94" t="s">
        <v>46</v>
      </c>
      <c r="C29" s="339">
        <v>1.1259999999999999</v>
      </c>
      <c r="D29" s="81">
        <v>0.36899999999999999</v>
      </c>
      <c r="E29" s="81">
        <v>0.7569999999999999</v>
      </c>
      <c r="F29" s="704">
        <v>2.051490514905149</v>
      </c>
      <c r="G29" s="81"/>
      <c r="H29" s="339">
        <v>1.5049999999999999</v>
      </c>
      <c r="I29" s="81">
        <v>-0.40500000000000003</v>
      </c>
      <c r="J29" s="81">
        <v>1.91</v>
      </c>
      <c r="K29" s="182" t="s">
        <v>93</v>
      </c>
    </row>
    <row r="30" spans="1:11">
      <c r="A30" s="89"/>
      <c r="B30" s="439" t="s">
        <v>158</v>
      </c>
      <c r="C30" s="349">
        <v>3.8559999999999999</v>
      </c>
      <c r="D30" s="350">
        <v>-43.753</v>
      </c>
      <c r="E30" s="350">
        <v>47.609000000000002</v>
      </c>
      <c r="F30" s="440">
        <v>-1.088131099581743</v>
      </c>
      <c r="G30" s="81"/>
      <c r="H30" s="349">
        <v>-6.979000000000001</v>
      </c>
      <c r="I30" s="350">
        <v>2.8729999999999976</v>
      </c>
      <c r="J30" s="350">
        <v>-9.8519999999999985</v>
      </c>
      <c r="K30" s="281">
        <v>-3.4291681169509247</v>
      </c>
    </row>
    <row r="31" spans="1:11">
      <c r="A31" s="88"/>
      <c r="B31" s="441" t="s">
        <v>163</v>
      </c>
      <c r="C31" s="361">
        <v>-87.125</v>
      </c>
      <c r="D31" s="413">
        <v>84.993000000000009</v>
      </c>
      <c r="E31" s="413">
        <v>-172.11799999999997</v>
      </c>
      <c r="F31" s="442">
        <v>-2.0250844187168351</v>
      </c>
      <c r="G31" s="110"/>
      <c r="H31" s="361">
        <v>-13.418000000000006</v>
      </c>
      <c r="I31" s="413">
        <v>18.359000000000002</v>
      </c>
      <c r="J31" s="413">
        <v>-31.777000000000008</v>
      </c>
      <c r="K31" s="285">
        <v>-1.730867694318863</v>
      </c>
    </row>
    <row r="32" spans="1:11">
      <c r="A32" s="89"/>
      <c r="B32" s="443"/>
      <c r="C32" s="388"/>
      <c r="D32" s="388"/>
      <c r="E32" s="388"/>
      <c r="F32" s="388"/>
      <c r="G32" s="205"/>
      <c r="H32" s="388"/>
      <c r="I32" s="388"/>
      <c r="J32" s="388"/>
      <c r="K32" s="388"/>
    </row>
    <row r="33" spans="1:11">
      <c r="A33" s="88"/>
      <c r="B33" s="441" t="s">
        <v>164</v>
      </c>
      <c r="C33" s="402">
        <v>331.125</v>
      </c>
      <c r="D33" s="444">
        <v>333.19200000000001</v>
      </c>
      <c r="E33" s="444">
        <v>-2.0670000000000073</v>
      </c>
      <c r="F33" s="285">
        <v>-6.2036303392638548E-3</v>
      </c>
      <c r="G33" s="438"/>
      <c r="H33" s="402">
        <v>42.75</v>
      </c>
      <c r="I33" s="444">
        <v>19.709000000000003</v>
      </c>
      <c r="J33" s="444">
        <v>23.040999999999997</v>
      </c>
      <c r="K33" s="285">
        <v>1.1690598203866251</v>
      </c>
    </row>
    <row r="34" spans="1:11">
      <c r="A34" s="89"/>
      <c r="B34" s="443"/>
      <c r="C34" s="388"/>
      <c r="D34" s="388"/>
      <c r="E34" s="388"/>
      <c r="F34" s="388"/>
      <c r="G34" s="205"/>
      <c r="H34" s="388"/>
      <c r="I34" s="388"/>
      <c r="J34" s="388"/>
      <c r="K34" s="388"/>
    </row>
    <row r="35" spans="1:11">
      <c r="A35" s="445"/>
      <c r="B35" s="448" t="s">
        <v>165</v>
      </c>
      <c r="C35" s="446">
        <v>-892.22700000000009</v>
      </c>
      <c r="D35" s="446">
        <v>-741.59900000000016</v>
      </c>
      <c r="E35" s="446">
        <v>-150.6279999999999</v>
      </c>
      <c r="F35" s="447">
        <v>0.20311246374388303</v>
      </c>
      <c r="G35" s="202"/>
      <c r="H35" s="446">
        <v>-263.23699999999997</v>
      </c>
      <c r="I35" s="446">
        <v>-233.328</v>
      </c>
      <c r="J35" s="446">
        <v>-29.908999999999985</v>
      </c>
      <c r="K35" s="447">
        <v>0.12818435849962273</v>
      </c>
    </row>
    <row r="36" spans="1:11">
      <c r="A36" s="89"/>
      <c r="B36" s="145"/>
      <c r="C36" s="201"/>
      <c r="D36" s="201"/>
      <c r="E36" s="201"/>
      <c r="F36" s="193"/>
      <c r="G36" s="208"/>
      <c r="H36" s="201"/>
      <c r="I36" s="201"/>
      <c r="J36" s="201"/>
      <c r="K36" s="193"/>
    </row>
    <row r="37" spans="1:11">
      <c r="A37" s="89"/>
      <c r="B37" s="98" t="s">
        <v>166</v>
      </c>
      <c r="C37" s="201"/>
      <c r="D37" s="201"/>
      <c r="E37" s="201"/>
      <c r="F37" s="193"/>
      <c r="G37" s="208"/>
      <c r="H37" s="201"/>
      <c r="I37" s="201"/>
      <c r="J37" s="201"/>
      <c r="K37" s="193"/>
    </row>
    <row r="38" spans="1:11">
      <c r="A38" s="89"/>
      <c r="B38" s="94" t="s">
        <v>7</v>
      </c>
      <c r="C38" s="372">
        <v>0.77100000000000002</v>
      </c>
      <c r="D38" s="202">
        <v>-282.25400000000002</v>
      </c>
      <c r="E38" s="202">
        <v>283.02500000000003</v>
      </c>
      <c r="F38" s="182">
        <v>-1.0027315821919265</v>
      </c>
      <c r="G38" s="202"/>
      <c r="H38" s="372">
        <v>-0.26100000000000001</v>
      </c>
      <c r="I38" s="202">
        <v>1.8949999999999818</v>
      </c>
      <c r="J38" s="202">
        <v>-2.1559999999999819</v>
      </c>
      <c r="K38" s="182">
        <v>-1.1377308707124023</v>
      </c>
    </row>
    <row r="39" spans="1:11">
      <c r="A39" s="89"/>
      <c r="B39" s="94" t="s">
        <v>8</v>
      </c>
      <c r="C39" s="372">
        <v>0.57599999999999996</v>
      </c>
      <c r="D39" s="202">
        <v>81.448999999999998</v>
      </c>
      <c r="E39" s="202">
        <v>-80.873000000000005</v>
      </c>
      <c r="F39" s="182">
        <v>-0.99292808997041093</v>
      </c>
      <c r="G39" s="202"/>
      <c r="H39" s="372">
        <v>-1.198</v>
      </c>
      <c r="I39" s="202">
        <v>-25.546999999999997</v>
      </c>
      <c r="J39" s="202">
        <v>24.348999999999997</v>
      </c>
      <c r="K39" s="182">
        <v>-0.95310603984812303</v>
      </c>
    </row>
    <row r="40" spans="1:11" ht="13.5" customHeight="1">
      <c r="A40" s="89"/>
      <c r="B40" s="94" t="s">
        <v>9</v>
      </c>
      <c r="C40" s="372">
        <v>2.2919999999999998</v>
      </c>
      <c r="D40" s="202">
        <v>4.827</v>
      </c>
      <c r="E40" s="202">
        <v>-2.5350000000000001</v>
      </c>
      <c r="F40" s="182">
        <v>-0.52517091361093848</v>
      </c>
      <c r="G40" s="202"/>
      <c r="H40" s="372">
        <v>2.2399999999999998</v>
      </c>
      <c r="I40" s="202">
        <v>2.2519999999999998</v>
      </c>
      <c r="J40" s="202">
        <v>-1.2000000000000011E-2</v>
      </c>
      <c r="K40" s="182">
        <v>-5.3285968028419228E-3</v>
      </c>
    </row>
    <row r="41" spans="1:11" ht="13.5" customHeight="1">
      <c r="A41" s="89"/>
      <c r="B41" s="94" t="s">
        <v>46</v>
      </c>
      <c r="C41" s="372">
        <v>9.5000000000000001E-2</v>
      </c>
      <c r="D41" s="202">
        <v>0.33200000000000002</v>
      </c>
      <c r="E41" s="202">
        <v>-0.23700000000000002</v>
      </c>
      <c r="F41" s="182">
        <v>-0.71385542168674698</v>
      </c>
      <c r="G41" s="202"/>
      <c r="H41" s="372">
        <v>1.0000000000000009E-3</v>
      </c>
      <c r="I41" s="202">
        <v>7.2000000000000008E-2</v>
      </c>
      <c r="J41" s="202">
        <v>-7.1000000000000008E-2</v>
      </c>
      <c r="K41" s="182">
        <v>-0.98611111111111105</v>
      </c>
    </row>
    <row r="42" spans="1:11" ht="13.5" customHeight="1">
      <c r="A42" s="89"/>
      <c r="B42" s="439" t="s">
        <v>158</v>
      </c>
      <c r="C42" s="372">
        <v>1.2529999999999999</v>
      </c>
      <c r="D42" s="202">
        <v>1.093</v>
      </c>
      <c r="E42" s="202">
        <v>0.15999999999999992</v>
      </c>
      <c r="F42" s="182">
        <v>0.1463860933211345</v>
      </c>
      <c r="G42" s="202"/>
      <c r="H42" s="372">
        <v>0.90999999999999992</v>
      </c>
      <c r="I42" s="202">
        <v>0.21299999999999999</v>
      </c>
      <c r="J42" s="202">
        <v>0.69699999999999995</v>
      </c>
      <c r="K42" s="182">
        <v>3.272300469483568</v>
      </c>
    </row>
    <row r="43" spans="1:11">
      <c r="A43" s="88"/>
      <c r="B43" s="441" t="s">
        <v>167</v>
      </c>
      <c r="C43" s="402">
        <v>5.1239999999999997</v>
      </c>
      <c r="D43" s="444">
        <v>-194.55300000000003</v>
      </c>
      <c r="E43" s="444">
        <v>199.67700000000005</v>
      </c>
      <c r="F43" s="285">
        <v>-1.0263372962637431</v>
      </c>
      <c r="G43" s="438"/>
      <c r="H43" s="402">
        <v>1.3229999999999995</v>
      </c>
      <c r="I43" s="444">
        <v>-21.115000000000016</v>
      </c>
      <c r="J43" s="444">
        <v>22.438000000000013</v>
      </c>
      <c r="K43" s="285">
        <v>-1.0626568789959743</v>
      </c>
    </row>
    <row r="44" spans="1:11">
      <c r="A44" s="89"/>
      <c r="B44" s="443"/>
      <c r="C44" s="388"/>
      <c r="D44" s="388"/>
      <c r="E44" s="388"/>
      <c r="F44" s="388"/>
      <c r="G44" s="205"/>
      <c r="H44" s="388"/>
      <c r="I44" s="388"/>
      <c r="J44" s="388"/>
      <c r="K44" s="388"/>
    </row>
    <row r="45" spans="1:11">
      <c r="A45" s="88"/>
      <c r="B45" s="98" t="s">
        <v>168</v>
      </c>
      <c r="C45" s="201"/>
      <c r="D45" s="201"/>
      <c r="E45" s="201"/>
      <c r="F45" s="193"/>
      <c r="G45" s="208"/>
      <c r="H45" s="201"/>
      <c r="I45" s="201"/>
      <c r="J45" s="201"/>
      <c r="K45" s="193"/>
    </row>
    <row r="46" spans="1:11">
      <c r="A46" s="88"/>
      <c r="B46" s="94" t="s">
        <v>7</v>
      </c>
      <c r="C46" s="372">
        <v>-1.7000000000000001E-2</v>
      </c>
      <c r="D46" s="189">
        <v>-4.2999999999999997E-2</v>
      </c>
      <c r="E46" s="189">
        <v>2.5999999999999995E-2</v>
      </c>
      <c r="F46" s="182">
        <v>-0.60465116279069764</v>
      </c>
      <c r="G46" s="438"/>
      <c r="H46" s="372">
        <v>3.6999999999999998E-2</v>
      </c>
      <c r="I46" s="189">
        <v>4.5999999999999999E-2</v>
      </c>
      <c r="J46" s="189">
        <v>-9.0000000000000011E-3</v>
      </c>
      <c r="K46" s="182">
        <v>-0.19565217391304346</v>
      </c>
    </row>
    <row r="47" spans="1:11">
      <c r="A47" s="88"/>
      <c r="B47" s="94" t="s">
        <v>8</v>
      </c>
      <c r="C47" s="372">
        <v>-0.76900000000000002</v>
      </c>
      <c r="D47" s="189">
        <v>-3.6999999999999998E-2</v>
      </c>
      <c r="E47" s="189">
        <v>-0.73199999999999998</v>
      </c>
      <c r="F47" s="182" t="s">
        <v>93</v>
      </c>
      <c r="G47" s="438"/>
      <c r="H47" s="372">
        <v>-0.38900000000000001</v>
      </c>
      <c r="I47" s="189">
        <v>0.34800000000000003</v>
      </c>
      <c r="J47" s="189">
        <v>-0.7370000000000001</v>
      </c>
      <c r="K47" s="182">
        <v>-2.117816091954023</v>
      </c>
    </row>
    <row r="48" spans="1:11">
      <c r="A48" s="88"/>
      <c r="B48" s="94" t="s">
        <v>9</v>
      </c>
      <c r="C48" s="372">
        <v>-2.3730000000000002</v>
      </c>
      <c r="D48" s="189">
        <v>0.183</v>
      </c>
      <c r="E48" s="189">
        <v>-2.556</v>
      </c>
      <c r="F48" s="182" t="s">
        <v>93</v>
      </c>
      <c r="G48" s="438"/>
      <c r="H48" s="372">
        <v>-1.4180000000000001</v>
      </c>
      <c r="I48" s="189">
        <v>-0.85099999999999998</v>
      </c>
      <c r="J48" s="189">
        <v>-0.56700000000000017</v>
      </c>
      <c r="K48" s="182">
        <v>0.66627497062279684</v>
      </c>
    </row>
    <row r="49" spans="1:11">
      <c r="A49" s="88"/>
      <c r="B49" s="94" t="s">
        <v>169</v>
      </c>
      <c r="C49" s="372">
        <v>-0.21</v>
      </c>
      <c r="D49" s="189">
        <v>-0.21</v>
      </c>
      <c r="E49" s="189">
        <v>0</v>
      </c>
      <c r="F49" s="182">
        <v>0</v>
      </c>
      <c r="G49" s="438"/>
      <c r="H49" s="372">
        <v>-0.156</v>
      </c>
      <c r="I49" s="189">
        <v>-0.156</v>
      </c>
      <c r="J49" s="189">
        <v>0</v>
      </c>
      <c r="K49" s="182">
        <v>0</v>
      </c>
    </row>
    <row r="50" spans="1:11">
      <c r="A50" s="88"/>
      <c r="B50" s="439" t="s">
        <v>158</v>
      </c>
      <c r="C50" s="403">
        <v>1.351</v>
      </c>
      <c r="D50" s="653">
        <v>-0.32100000000000001</v>
      </c>
      <c r="E50" s="653">
        <v>1.6719999999999999</v>
      </c>
      <c r="F50" s="183" t="s">
        <v>93</v>
      </c>
      <c r="G50" s="438"/>
      <c r="H50" s="403">
        <v>-1.4000000000000012E-2</v>
      </c>
      <c r="I50" s="653">
        <v>0.22699999999999998</v>
      </c>
      <c r="J50" s="653">
        <v>-0.24099999999999999</v>
      </c>
      <c r="K50" s="183">
        <v>-1.0616740088105727</v>
      </c>
    </row>
    <row r="51" spans="1:11">
      <c r="A51" s="88"/>
      <c r="B51" s="441" t="s">
        <v>170</v>
      </c>
      <c r="C51" s="402">
        <v>-2.0180000000000002</v>
      </c>
      <c r="D51" s="444">
        <v>-0.42799999999999999</v>
      </c>
      <c r="E51" s="444">
        <v>-1.59</v>
      </c>
      <c r="F51" s="285">
        <v>3.7149532710280377</v>
      </c>
      <c r="G51" s="438"/>
      <c r="H51" s="402">
        <v>-1.9400000000000002</v>
      </c>
      <c r="I51" s="444">
        <v>-0.38600000000000001</v>
      </c>
      <c r="J51" s="444">
        <v>-1.5540000000000003</v>
      </c>
      <c r="K51" s="285" t="s">
        <v>93</v>
      </c>
    </row>
    <row r="52" spans="1:11" customFormat="1" ht="12.5"/>
    <row r="53" spans="1:11">
      <c r="A53" s="88"/>
      <c r="B53" s="441" t="s">
        <v>171</v>
      </c>
      <c r="C53" s="402">
        <v>3.1059999999999994</v>
      </c>
      <c r="D53" s="444">
        <v>-194.98100000000002</v>
      </c>
      <c r="E53" s="444">
        <v>198.08700000000005</v>
      </c>
      <c r="F53" s="285">
        <v>-1.0159297572583996</v>
      </c>
      <c r="G53" s="438"/>
      <c r="H53" s="402">
        <v>-0.61700000000000066</v>
      </c>
      <c r="I53" s="444">
        <v>-21.501000000000015</v>
      </c>
      <c r="J53" s="444">
        <v>20.884000000000015</v>
      </c>
      <c r="K53" s="285">
        <v>-0.97130366029487003</v>
      </c>
    </row>
    <row r="54" spans="1:11">
      <c r="B54" s="80"/>
      <c r="C54" s="204"/>
      <c r="D54" s="204"/>
      <c r="E54" s="204"/>
      <c r="F54" s="204"/>
      <c r="G54" s="204"/>
      <c r="H54" s="204"/>
      <c r="I54" s="204"/>
      <c r="J54" s="204"/>
      <c r="K54" s="204"/>
    </row>
    <row r="55" spans="1:11">
      <c r="A55" s="445"/>
      <c r="B55" s="448" t="s">
        <v>90</v>
      </c>
      <c r="C55" s="446">
        <v>1312.328</v>
      </c>
      <c r="D55" s="446">
        <v>1450.6990000000008</v>
      </c>
      <c r="E55" s="446">
        <v>-138.37100000000078</v>
      </c>
      <c r="F55" s="447">
        <v>-9.5382295017781615E-2</v>
      </c>
      <c r="G55" s="202"/>
      <c r="H55" s="446">
        <v>-31.182999999999179</v>
      </c>
      <c r="I55" s="446">
        <v>134.6999999999997</v>
      </c>
      <c r="J55" s="446">
        <v>-165.88299999999887</v>
      </c>
      <c r="K55" s="447">
        <v>-1.2314996288047457</v>
      </c>
    </row>
    <row r="56" spans="1:11">
      <c r="A56" s="89"/>
      <c r="B56" s="145"/>
      <c r="C56" s="209"/>
      <c r="D56" s="209"/>
      <c r="E56" s="209"/>
      <c r="F56" s="210"/>
      <c r="G56" s="204"/>
      <c r="H56" s="209"/>
      <c r="I56" s="209"/>
      <c r="J56" s="209"/>
      <c r="K56" s="210"/>
    </row>
    <row r="57" spans="1:11">
      <c r="B57" s="142" t="s">
        <v>91</v>
      </c>
      <c r="C57" s="204"/>
      <c r="D57" s="204"/>
      <c r="E57" s="204"/>
      <c r="F57" s="204"/>
      <c r="G57" s="204"/>
      <c r="H57" s="204"/>
      <c r="I57" s="204"/>
      <c r="J57" s="204"/>
      <c r="K57" s="204"/>
    </row>
    <row r="58" spans="1:11">
      <c r="A58" s="89"/>
      <c r="B58" s="94" t="s">
        <v>7</v>
      </c>
      <c r="C58" s="372">
        <v>79.635000000000005</v>
      </c>
      <c r="D58" s="202">
        <v>14.897</v>
      </c>
      <c r="E58" s="202">
        <v>64.738</v>
      </c>
      <c r="F58" s="182" t="s">
        <v>93</v>
      </c>
      <c r="G58" s="202"/>
      <c r="H58" s="372">
        <v>102.355</v>
      </c>
      <c r="I58" s="202">
        <v>-53.687999999999995</v>
      </c>
      <c r="J58" s="202">
        <v>156.04300000000001</v>
      </c>
      <c r="K58" s="182">
        <v>-2.9064781701683806</v>
      </c>
    </row>
    <row r="59" spans="1:11">
      <c r="A59" s="89"/>
      <c r="B59" s="94" t="s">
        <v>8</v>
      </c>
      <c r="C59" s="372">
        <v>-104.42700000000001</v>
      </c>
      <c r="D59" s="202">
        <v>-255.3</v>
      </c>
      <c r="E59" s="202">
        <v>150.87299999999999</v>
      </c>
      <c r="F59" s="182">
        <v>-0.59096357226792007</v>
      </c>
      <c r="G59" s="202"/>
      <c r="H59" s="372">
        <v>68.361999999999981</v>
      </c>
      <c r="I59" s="202">
        <v>-35.846000000000004</v>
      </c>
      <c r="J59" s="202">
        <v>104.20799999999998</v>
      </c>
      <c r="K59" s="182">
        <v>-2.9071026055905813</v>
      </c>
    </row>
    <row r="60" spans="1:11">
      <c r="A60" s="89"/>
      <c r="B60" s="94" t="s">
        <v>9</v>
      </c>
      <c r="C60" s="372">
        <v>-274.68599999999998</v>
      </c>
      <c r="D60" s="202">
        <v>-403.17200000000003</v>
      </c>
      <c r="E60" s="202">
        <v>128.48600000000005</v>
      </c>
      <c r="F60" s="182">
        <v>-0.3186878057007928</v>
      </c>
      <c r="G60" s="202"/>
      <c r="H60" s="372">
        <v>-20.611999999999966</v>
      </c>
      <c r="I60" s="202">
        <v>-66.615000000000009</v>
      </c>
      <c r="J60" s="202">
        <v>46.003000000000043</v>
      </c>
      <c r="K60" s="182">
        <v>-0.69058019965473294</v>
      </c>
    </row>
    <row r="61" spans="1:11">
      <c r="A61" s="89"/>
      <c r="B61" s="94" t="s">
        <v>157</v>
      </c>
      <c r="C61" s="372">
        <v>-3.9769999999999999</v>
      </c>
      <c r="D61" s="202">
        <v>-5.1999999999999998E-2</v>
      </c>
      <c r="E61" s="202">
        <v>-3.9249999999999998</v>
      </c>
      <c r="F61" s="182" t="s">
        <v>93</v>
      </c>
      <c r="G61" s="202"/>
      <c r="H61" s="372">
        <v>-2.1549999999999998</v>
      </c>
      <c r="I61" s="202">
        <v>1.0000000000000009E-3</v>
      </c>
      <c r="J61" s="202">
        <v>-2.1559999999999997</v>
      </c>
      <c r="K61" s="182" t="s">
        <v>93</v>
      </c>
    </row>
    <row r="62" spans="1:11">
      <c r="A62" s="89"/>
      <c r="B62" s="94" t="s">
        <v>46</v>
      </c>
      <c r="C62" s="372">
        <v>-32.963999999999999</v>
      </c>
      <c r="D62" s="202">
        <v>-19.923999999999999</v>
      </c>
      <c r="E62" s="202">
        <v>-13.04</v>
      </c>
      <c r="F62" s="182">
        <v>0.65448705079301339</v>
      </c>
      <c r="G62" s="202"/>
      <c r="H62" s="372">
        <v>-10.273</v>
      </c>
      <c r="I62" s="202">
        <v>-4.3149999999999995</v>
      </c>
      <c r="J62" s="202">
        <v>-5.9580000000000002</v>
      </c>
      <c r="K62" s="182">
        <v>1.3807647740440325</v>
      </c>
    </row>
    <row r="63" spans="1:11">
      <c r="A63" s="89"/>
      <c r="B63" s="143" t="s">
        <v>109</v>
      </c>
      <c r="C63" s="449">
        <v>-7.1920000000000002</v>
      </c>
      <c r="D63" s="203">
        <v>-9.35</v>
      </c>
      <c r="E63" s="203">
        <v>2.1579999999999995</v>
      </c>
      <c r="F63" s="281">
        <v>-0.23080213903743307</v>
      </c>
      <c r="G63" s="204"/>
      <c r="H63" s="449">
        <v>4.6950000000000003</v>
      </c>
      <c r="I63" s="203">
        <v>-1.1519999999999992</v>
      </c>
      <c r="J63" s="203">
        <v>5.8469999999999995</v>
      </c>
      <c r="K63" s="281" t="s">
        <v>93</v>
      </c>
    </row>
    <row r="64" spans="1:11">
      <c r="A64" s="88"/>
      <c r="B64" s="441" t="s">
        <v>172</v>
      </c>
      <c r="C64" s="402">
        <v>-343.61099999999993</v>
      </c>
      <c r="D64" s="444">
        <v>-672.90100000000007</v>
      </c>
      <c r="E64" s="444">
        <v>329.29</v>
      </c>
      <c r="F64" s="344">
        <v>-0.48935876154144531</v>
      </c>
      <c r="G64" s="438"/>
      <c r="H64" s="402">
        <v>142.37200000000001</v>
      </c>
      <c r="I64" s="444">
        <v>-161.61499999999998</v>
      </c>
      <c r="J64" s="444">
        <v>303.98699999999997</v>
      </c>
      <c r="K64" s="344">
        <v>-1.8809330817065248</v>
      </c>
    </row>
    <row r="65" spans="1:11">
      <c r="A65" s="88"/>
      <c r="B65" s="441"/>
      <c r="C65" s="444"/>
      <c r="D65" s="444"/>
      <c r="E65" s="444"/>
      <c r="F65" s="450"/>
      <c r="G65" s="204"/>
      <c r="H65" s="444"/>
      <c r="I65" s="444"/>
      <c r="J65" s="444"/>
      <c r="K65" s="450"/>
    </row>
    <row r="66" spans="1:11">
      <c r="A66" s="445"/>
      <c r="B66" s="448" t="s">
        <v>173</v>
      </c>
      <c r="C66" s="446">
        <v>968.7170000000001</v>
      </c>
      <c r="D66" s="446">
        <v>777.79800000000068</v>
      </c>
      <c r="E66" s="446">
        <v>190.91899999999924</v>
      </c>
      <c r="F66" s="447">
        <v>0.24546090373078777</v>
      </c>
      <c r="G66" s="202"/>
      <c r="H66" s="446">
        <v>111.18900000000083</v>
      </c>
      <c r="I66" s="446">
        <v>-26.915000000000276</v>
      </c>
      <c r="J66" s="446">
        <v>138.10400000000109</v>
      </c>
      <c r="K66" s="447" t="s">
        <v>93</v>
      </c>
    </row>
    <row r="67" spans="1:11">
      <c r="A67" s="89"/>
      <c r="B67" s="385" t="s">
        <v>174</v>
      </c>
      <c r="C67" s="386">
        <v>1892.7059999999999</v>
      </c>
      <c r="D67" s="387">
        <v>394.95699999999999</v>
      </c>
      <c r="E67" s="387">
        <v>1497.7489999999998</v>
      </c>
      <c r="F67" s="281">
        <v>3.7921824401137334</v>
      </c>
      <c r="G67" s="202"/>
      <c r="H67" s="386">
        <v>4.5989999999999327</v>
      </c>
      <c r="I67" s="387">
        <v>112.99700000000001</v>
      </c>
      <c r="J67" s="387">
        <v>-108.39800000000008</v>
      </c>
      <c r="K67" s="281">
        <v>-0.95929980441958695</v>
      </c>
    </row>
    <row r="68" spans="1:11">
      <c r="A68" s="89"/>
      <c r="B68" s="378" t="s">
        <v>175</v>
      </c>
      <c r="C68" s="402">
        <v>2861.4229999999998</v>
      </c>
      <c r="D68" s="388">
        <v>1172.7550000000006</v>
      </c>
      <c r="E68" s="388">
        <v>190.91899999999924</v>
      </c>
      <c r="F68" s="359">
        <v>1.4399154128526406</v>
      </c>
      <c r="G68" s="205"/>
      <c r="H68" s="402">
        <v>115.78800000000076</v>
      </c>
      <c r="I68" s="388">
        <v>86.081999999999738</v>
      </c>
      <c r="J68" s="388">
        <v>29.706000000001026</v>
      </c>
      <c r="K68" s="359">
        <v>0.34508956576289029</v>
      </c>
    </row>
    <row r="69" spans="1:11">
      <c r="A69" s="88"/>
      <c r="B69" s="441"/>
      <c r="C69" s="444"/>
      <c r="D69" s="444"/>
      <c r="E69" s="444"/>
      <c r="F69" s="450"/>
      <c r="G69" s="204"/>
      <c r="H69" s="444"/>
      <c r="I69" s="444"/>
      <c r="J69" s="444"/>
      <c r="K69" s="450"/>
    </row>
    <row r="70" spans="1:11">
      <c r="A70" s="89"/>
      <c r="B70" s="378" t="s">
        <v>176</v>
      </c>
      <c r="C70" s="402">
        <v>2589.1329999999998</v>
      </c>
      <c r="D70" s="388">
        <v>864.26900000000001</v>
      </c>
      <c r="E70" s="388">
        <v>1724.8639999999998</v>
      </c>
      <c r="F70" s="359">
        <v>1.9957490086998373</v>
      </c>
      <c r="G70" s="205"/>
      <c r="H70" s="402">
        <v>123.57999999999993</v>
      </c>
      <c r="I70" s="388">
        <v>81.530999999999949</v>
      </c>
      <c r="J70" s="388">
        <v>42.048999999999978</v>
      </c>
      <c r="K70" s="359">
        <v>0.51574247832112952</v>
      </c>
    </row>
    <row r="71" spans="1:11">
      <c r="A71" s="89"/>
      <c r="B71" s="385" t="s">
        <v>97</v>
      </c>
      <c r="C71" s="386">
        <v>272.351</v>
      </c>
      <c r="D71" s="387">
        <v>308.24900000000002</v>
      </c>
      <c r="E71" s="387">
        <v>-35.898000000000025</v>
      </c>
      <c r="F71" s="281">
        <v>-0.11645779872765205</v>
      </c>
      <c r="G71" s="202"/>
      <c r="H71" s="386">
        <v>-7.7019999999999982</v>
      </c>
      <c r="I71" s="387">
        <v>4.563000000000045</v>
      </c>
      <c r="J71" s="387">
        <v>-12.265000000000043</v>
      </c>
      <c r="K71" s="281">
        <v>-2.6879246110015167</v>
      </c>
    </row>
    <row r="72" spans="1:11">
      <c r="A72" s="89"/>
      <c r="B72" s="94"/>
      <c r="C72" s="94"/>
      <c r="D72" s="94"/>
      <c r="E72" s="94"/>
      <c r="F72" s="94"/>
      <c r="G72" s="94"/>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workbookViewId="0">
      <selection activeCell="C8" sqref="C8"/>
    </sheetView>
  </sheetViews>
  <sheetFormatPr baseColWidth="10" defaultColWidth="11.453125" defaultRowHeight="12.5"/>
  <cols>
    <col min="1" max="1" width="5.453125" customWidth="1"/>
    <col min="2" max="2" width="43.7265625" customWidth="1"/>
    <col min="3" max="3" width="15.7265625" customWidth="1"/>
    <col min="4" max="4" width="15.54296875" customWidth="1"/>
    <col min="5" max="5" width="10.26953125" bestFit="1" customWidth="1"/>
  </cols>
  <sheetData>
    <row r="1" spans="2:6" s="33" customFormat="1" ht="13">
      <c r="B1" s="452"/>
      <c r="C1" s="890"/>
      <c r="D1" s="890"/>
      <c r="E1" s="890"/>
      <c r="F1" s="890"/>
    </row>
    <row r="2" spans="2:6" s="33" customFormat="1" ht="13">
      <c r="B2" s="888" t="s">
        <v>177</v>
      </c>
      <c r="C2" s="373" t="s">
        <v>2</v>
      </c>
      <c r="D2" s="454" t="s">
        <v>3</v>
      </c>
      <c r="E2" s="454" t="s">
        <v>65</v>
      </c>
      <c r="F2" s="453" t="s">
        <v>4</v>
      </c>
    </row>
    <row r="3" spans="2:6" s="33" customFormat="1" ht="13">
      <c r="B3" s="889"/>
      <c r="C3" s="891" t="s">
        <v>178</v>
      </c>
      <c r="D3" s="891"/>
      <c r="E3" s="891"/>
      <c r="F3" s="454"/>
    </row>
    <row r="4" spans="2:6" s="33" customFormat="1">
      <c r="B4" s="84"/>
      <c r="C4" s="105"/>
      <c r="D4" s="105"/>
      <c r="E4" s="105"/>
      <c r="F4" s="84"/>
    </row>
    <row r="5" spans="2:6" s="33" customFormat="1" ht="13">
      <c r="B5" s="85" t="s">
        <v>179</v>
      </c>
      <c r="C5" s="451">
        <v>7419</v>
      </c>
      <c r="D5" s="106">
        <v>10319.459000000001</v>
      </c>
      <c r="E5" s="106">
        <v>-2900.4590000000007</v>
      </c>
      <c r="F5" s="82">
        <v>-0.28106696290958666</v>
      </c>
    </row>
    <row r="6" spans="2:6" s="33" customFormat="1" ht="13">
      <c r="B6" s="85" t="s">
        <v>180</v>
      </c>
      <c r="C6" s="451">
        <v>24065</v>
      </c>
      <c r="D6" s="106">
        <v>26535.221000000001</v>
      </c>
      <c r="E6" s="106">
        <v>-2470.2210000000014</v>
      </c>
      <c r="F6" s="82">
        <v>-9.3092158531485447E-2</v>
      </c>
    </row>
    <row r="7" spans="2:6" s="33" customFormat="1">
      <c r="B7" s="455"/>
      <c r="C7" s="456"/>
      <c r="D7" s="456"/>
      <c r="E7" s="456"/>
      <c r="F7" s="456"/>
    </row>
    <row r="8" spans="2:6" s="33" customFormat="1" ht="13">
      <c r="B8" s="379" t="s">
        <v>181</v>
      </c>
      <c r="C8" s="457">
        <v>31484</v>
      </c>
      <c r="D8" s="457">
        <v>36854.68</v>
      </c>
      <c r="E8" s="457">
        <v>-5370.6800000000021</v>
      </c>
      <c r="F8" s="458">
        <v>-0.14572586168161006</v>
      </c>
    </row>
    <row r="9" spans="2:6" s="33" customFormat="1" ht="13">
      <c r="B9" s="252"/>
      <c r="C9" s="892"/>
      <c r="D9" s="893"/>
      <c r="E9" s="893"/>
      <c r="F9" s="894"/>
    </row>
    <row r="10" spans="2:6" s="33" customFormat="1" ht="13">
      <c r="B10" s="142"/>
      <c r="C10" s="890"/>
      <c r="D10" s="890"/>
      <c r="E10" s="890"/>
      <c r="F10" s="890"/>
    </row>
    <row r="11" spans="2:6" s="33" customFormat="1" ht="13">
      <c r="B11" s="888" t="s">
        <v>182</v>
      </c>
      <c r="C11" s="373" t="s">
        <v>2</v>
      </c>
      <c r="D11" s="454" t="s">
        <v>3</v>
      </c>
      <c r="E11" s="454" t="s">
        <v>65</v>
      </c>
      <c r="F11" s="453" t="s">
        <v>66</v>
      </c>
    </row>
    <row r="12" spans="2:6" s="33" customFormat="1" ht="13">
      <c r="B12" s="889"/>
      <c r="C12" s="891" t="s">
        <v>178</v>
      </c>
      <c r="D12" s="891"/>
      <c r="E12" s="891"/>
      <c r="F12" s="454"/>
    </row>
    <row r="13" spans="2:6" s="33" customFormat="1">
      <c r="B13" s="84"/>
      <c r="C13" s="105"/>
      <c r="D13" s="105"/>
      <c r="E13" s="105"/>
      <c r="F13" s="84"/>
    </row>
    <row r="14" spans="2:6" s="33" customFormat="1" ht="13">
      <c r="B14" s="85" t="s">
        <v>183</v>
      </c>
      <c r="C14" s="459">
        <v>7115</v>
      </c>
      <c r="D14" s="116">
        <v>9728</v>
      </c>
      <c r="E14" s="116">
        <v>-2613</v>
      </c>
      <c r="F14" s="87">
        <v>-0.26860608552631582</v>
      </c>
    </row>
    <row r="15" spans="2:6" s="33" customFormat="1" ht="13">
      <c r="B15" s="85" t="s">
        <v>184</v>
      </c>
      <c r="C15" s="459">
        <v>7962</v>
      </c>
      <c r="D15" s="116">
        <v>10106</v>
      </c>
      <c r="E15" s="116">
        <v>-2144</v>
      </c>
      <c r="F15" s="87">
        <v>-0.2121511973085296</v>
      </c>
    </row>
    <row r="16" spans="2:6" s="33" customFormat="1" ht="13">
      <c r="B16" s="85"/>
      <c r="C16" s="116"/>
      <c r="D16" s="116"/>
      <c r="E16" s="116"/>
      <c r="F16" s="87"/>
    </row>
    <row r="17" spans="2:8" s="33" customFormat="1" ht="13">
      <c r="B17" s="85" t="s">
        <v>185</v>
      </c>
      <c r="C17" s="459">
        <v>16407</v>
      </c>
      <c r="D17" s="116">
        <v>17021</v>
      </c>
      <c r="E17" s="116">
        <v>-614</v>
      </c>
      <c r="F17" s="87">
        <v>-3.6073086187650594E-2</v>
      </c>
    </row>
    <row r="18" spans="2:8" s="33" customFormat="1">
      <c r="B18" s="83" t="s">
        <v>186</v>
      </c>
      <c r="C18" s="451">
        <v>14130</v>
      </c>
      <c r="D18" s="106">
        <v>14505</v>
      </c>
      <c r="E18" s="106">
        <v>-375</v>
      </c>
      <c r="F18" s="82">
        <v>-2.585315408479838E-2</v>
      </c>
    </row>
    <row r="19" spans="2:8" s="33" customFormat="1">
      <c r="B19" s="83" t="s">
        <v>187</v>
      </c>
      <c r="C19" s="451">
        <v>2277</v>
      </c>
      <c r="D19" s="106">
        <v>2516</v>
      </c>
      <c r="E19" s="106">
        <v>-239</v>
      </c>
      <c r="F19" s="82">
        <v>-9.4992050874403766E-2</v>
      </c>
    </row>
    <row r="20" spans="2:8" s="33" customFormat="1">
      <c r="B20" s="84"/>
      <c r="C20" s="106"/>
      <c r="D20" s="106"/>
      <c r="E20" s="106"/>
      <c r="F20" s="107"/>
    </row>
    <row r="21" spans="2:8" s="33" customFormat="1" ht="13">
      <c r="B21" s="379" t="s">
        <v>188</v>
      </c>
      <c r="C21" s="457">
        <v>31484</v>
      </c>
      <c r="D21" s="457">
        <v>36855</v>
      </c>
      <c r="E21" s="457">
        <v>-5371</v>
      </c>
      <c r="F21" s="458">
        <v>-0.14573327906661238</v>
      </c>
    </row>
    <row r="22" spans="2:8" s="33" customFormat="1">
      <c r="B22" s="84"/>
      <c r="C22" s="84"/>
      <c r="D22" s="84"/>
      <c r="E22" s="84"/>
      <c r="F22" s="84"/>
    </row>
    <row r="23" spans="2:8" s="33" customFormat="1" ht="13">
      <c r="B23" s="142"/>
      <c r="C23" s="890"/>
      <c r="D23" s="890"/>
      <c r="E23" s="890"/>
      <c r="F23" s="890"/>
    </row>
    <row r="24" spans="2:8" s="33" customFormat="1" ht="13">
      <c r="B24" s="888" t="s">
        <v>189</v>
      </c>
      <c r="C24" s="373" t="s">
        <v>2</v>
      </c>
      <c r="D24" s="454" t="s">
        <v>3</v>
      </c>
      <c r="E24" s="454" t="s">
        <v>65</v>
      </c>
      <c r="F24" s="453" t="s">
        <v>66</v>
      </c>
    </row>
    <row r="25" spans="2:8" s="33" customFormat="1" ht="13">
      <c r="B25" s="889"/>
      <c r="C25" s="891" t="s">
        <v>178</v>
      </c>
      <c r="D25" s="891"/>
      <c r="E25" s="891"/>
      <c r="F25" s="454"/>
    </row>
    <row r="26" spans="2:8" s="33" customFormat="1">
      <c r="B26" s="84"/>
      <c r="C26" s="105"/>
      <c r="D26" s="105"/>
      <c r="E26" s="105"/>
      <c r="F26" s="108"/>
    </row>
    <row r="27" spans="2:8" s="33" customFormat="1" ht="13">
      <c r="B27" s="85" t="s">
        <v>190</v>
      </c>
      <c r="C27" s="339">
        <v>2438</v>
      </c>
      <c r="D27" s="81">
        <v>2539</v>
      </c>
      <c r="E27" s="81">
        <v>-101</v>
      </c>
      <c r="F27" s="182">
        <v>-3.9779440724694748E-2</v>
      </c>
    </row>
    <row r="28" spans="2:8" s="33" customFormat="1" ht="13">
      <c r="B28" s="85" t="s">
        <v>191</v>
      </c>
      <c r="C28" s="339">
        <v>2356</v>
      </c>
      <c r="D28" s="81">
        <v>-1297</v>
      </c>
      <c r="E28" s="81">
        <v>3653</v>
      </c>
      <c r="F28" s="182">
        <v>-2.8164996144949885</v>
      </c>
    </row>
    <row r="29" spans="2:8" s="33" customFormat="1" ht="13">
      <c r="B29" s="85" t="s">
        <v>192</v>
      </c>
      <c r="C29" s="339">
        <v>-3041</v>
      </c>
      <c r="D29" s="81">
        <v>-874</v>
      </c>
      <c r="E29" s="81">
        <v>-2167</v>
      </c>
      <c r="F29" s="182">
        <v>2.4794050343249427</v>
      </c>
    </row>
    <row r="30" spans="2:8" s="33" customFormat="1">
      <c r="B30" s="84"/>
      <c r="C30" s="106"/>
      <c r="D30" s="106"/>
      <c r="E30" s="106"/>
      <c r="F30" s="106"/>
    </row>
    <row r="31" spans="2:8" s="33" customFormat="1" ht="13">
      <c r="B31" s="379" t="s">
        <v>193</v>
      </c>
      <c r="C31" s="457">
        <v>1753</v>
      </c>
      <c r="D31" s="457">
        <v>368</v>
      </c>
      <c r="E31" s="457">
        <v>1385</v>
      </c>
      <c r="F31" s="473">
        <v>3.7635869565217392</v>
      </c>
    </row>
    <row r="32" spans="2:8" s="33" customFormat="1">
      <c r="B32" s="84"/>
      <c r="C32" s="84"/>
      <c r="D32" s="84"/>
      <c r="E32" s="84"/>
      <c r="F32" s="84"/>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workbookViewId="0">
      <selection activeCell="W11" sqref="W11"/>
    </sheetView>
  </sheetViews>
  <sheetFormatPr baseColWidth="10" defaultColWidth="7.26953125" defaultRowHeight="12.5"/>
  <cols>
    <col min="1" max="1" width="3.1796875" style="89" customWidth="1"/>
    <col min="2" max="2" width="12.81640625" style="89" customWidth="1"/>
    <col min="3" max="3" width="33.1796875" style="89" customWidth="1"/>
    <col min="4" max="4" width="8.7265625" style="89" customWidth="1"/>
    <col min="5" max="5" width="15.54296875" style="149" bestFit="1" customWidth="1"/>
    <col min="6" max="6" width="14.81640625" style="149" bestFit="1" customWidth="1"/>
    <col min="7" max="7" width="14.54296875" style="149" bestFit="1" customWidth="1"/>
    <col min="8" max="8" width="13.81640625" style="89" customWidth="1"/>
    <col min="9" max="9" width="10" style="89" bestFit="1" customWidth="1"/>
    <col min="10" max="10" width="4.7265625" style="89" customWidth="1"/>
    <col min="11" max="11" width="7.26953125" style="89" customWidth="1"/>
    <col min="12" max="16384" width="7.26953125" style="89"/>
  </cols>
  <sheetData>
    <row r="2" spans="2:8">
      <c r="B2" s="468"/>
      <c r="C2" s="468"/>
      <c r="D2" s="468"/>
      <c r="E2" s="469"/>
      <c r="F2" s="469"/>
      <c r="G2" s="469"/>
      <c r="H2" s="468"/>
    </row>
    <row r="3" spans="2:8" ht="15.75" customHeight="1">
      <c r="B3" s="841" t="s">
        <v>194</v>
      </c>
      <c r="C3" s="841"/>
      <c r="D3" s="305" t="s">
        <v>195</v>
      </c>
      <c r="E3" s="305" t="s">
        <v>2</v>
      </c>
      <c r="F3" s="305" t="s">
        <v>3</v>
      </c>
      <c r="G3" s="305" t="s">
        <v>65</v>
      </c>
      <c r="H3" s="305" t="s">
        <v>66</v>
      </c>
    </row>
    <row r="4" spans="2:8" ht="6" customHeight="1">
      <c r="E4" s="89"/>
      <c r="F4" s="89"/>
      <c r="G4" s="89"/>
    </row>
    <row r="5" spans="2:8" ht="18" customHeight="1">
      <c r="B5" s="142" t="s">
        <v>196</v>
      </c>
      <c r="C5" s="146" t="s">
        <v>197</v>
      </c>
      <c r="D5" s="152" t="s">
        <v>198</v>
      </c>
      <c r="E5" s="153">
        <v>1.0427266338721013</v>
      </c>
      <c r="F5" s="153">
        <v>1.0607996504934212</v>
      </c>
      <c r="G5" s="155">
        <v>-1.8073016621319882E-2</v>
      </c>
      <c r="H5" s="230">
        <v>-1.703716306176517E-2</v>
      </c>
    </row>
    <row r="6" spans="2:8" ht="18" customHeight="1">
      <c r="B6" s="146"/>
      <c r="C6" s="146" t="s">
        <v>199</v>
      </c>
      <c r="D6" s="152" t="s">
        <v>198</v>
      </c>
      <c r="E6" s="153">
        <v>1.042664065354884</v>
      </c>
      <c r="F6" s="153">
        <v>0.99961852384868433</v>
      </c>
      <c r="G6" s="155">
        <v>4.0000000000000036E-2</v>
      </c>
      <c r="H6" s="230">
        <v>4.3061968620256907E-2</v>
      </c>
    </row>
    <row r="7" spans="2:8" ht="18" customHeight="1">
      <c r="B7" s="460"/>
      <c r="C7" s="460" t="s">
        <v>200</v>
      </c>
      <c r="D7" s="461" t="s">
        <v>201</v>
      </c>
      <c r="E7" s="465">
        <v>304</v>
      </c>
      <c r="F7" s="736">
        <v>592</v>
      </c>
      <c r="G7" s="465">
        <v>-288</v>
      </c>
      <c r="H7" s="466">
        <v>-0.48648648648648651</v>
      </c>
    </row>
    <row r="8" spans="2:8" ht="18" customHeight="1">
      <c r="B8" s="142" t="s">
        <v>202</v>
      </c>
      <c r="C8" s="146" t="s">
        <v>203</v>
      </c>
      <c r="D8" s="152" t="s">
        <v>198</v>
      </c>
      <c r="E8" s="154">
        <v>0.91893703906869018</v>
      </c>
      <c r="F8" s="153">
        <v>1.1652664355795781</v>
      </c>
      <c r="G8" s="155">
        <v>-0.24632939651088792</v>
      </c>
      <c r="H8" s="230">
        <v>-0.21139319643096821</v>
      </c>
    </row>
    <row r="9" spans="2:8" ht="18" customHeight="1">
      <c r="B9" s="146"/>
      <c r="C9" s="146" t="s">
        <v>204</v>
      </c>
      <c r="D9" s="152" t="s">
        <v>4</v>
      </c>
      <c r="E9" s="156">
        <v>0.47191085759766532</v>
      </c>
      <c r="F9" s="737">
        <v>0.49047090854088937</v>
      </c>
      <c r="G9" s="470" t="s">
        <v>205</v>
      </c>
      <c r="H9" s="740" t="s">
        <v>63</v>
      </c>
    </row>
    <row r="10" spans="2:8" ht="18" customHeight="1">
      <c r="B10" s="146"/>
      <c r="C10" s="146" t="s">
        <v>206</v>
      </c>
      <c r="D10" s="152" t="s">
        <v>4</v>
      </c>
      <c r="E10" s="156">
        <v>0.52808914240233473</v>
      </c>
      <c r="F10" s="737">
        <v>0.50952909145911063</v>
      </c>
      <c r="G10" s="470" t="s">
        <v>207</v>
      </c>
      <c r="H10" s="740" t="s">
        <v>63</v>
      </c>
    </row>
    <row r="11" spans="2:8" ht="18" customHeight="1">
      <c r="B11" s="460"/>
      <c r="C11" s="460" t="s">
        <v>208</v>
      </c>
      <c r="D11" s="461" t="s">
        <v>198</v>
      </c>
      <c r="E11" s="462">
        <v>2.7797034326182448</v>
      </c>
      <c r="F11" s="738">
        <v>3.0799893843759709</v>
      </c>
      <c r="G11" s="463">
        <v>-0.3002859517577261</v>
      </c>
      <c r="H11" s="464">
        <v>-9.7495774914356167E-2</v>
      </c>
    </row>
    <row r="12" spans="2:8" ht="18" customHeight="1">
      <c r="B12" s="142" t="s">
        <v>209</v>
      </c>
      <c r="C12" s="146" t="s">
        <v>210</v>
      </c>
      <c r="D12" s="152" t="s">
        <v>4</v>
      </c>
      <c r="E12" s="156">
        <v>0.1583340897200784</v>
      </c>
      <c r="F12" s="737">
        <v>0.18523213655700457</v>
      </c>
      <c r="G12" s="471" t="s">
        <v>211</v>
      </c>
      <c r="H12" s="740" t="s">
        <v>63</v>
      </c>
    </row>
    <row r="13" spans="2:8" ht="18" customHeight="1">
      <c r="B13" s="146"/>
      <c r="C13" s="146" t="s">
        <v>212</v>
      </c>
      <c r="D13" s="152" t="s">
        <v>4</v>
      </c>
      <c r="E13" s="244">
        <v>0.17110784590286324</v>
      </c>
      <c r="F13" s="230">
        <v>6.2939781371268377E-2</v>
      </c>
      <c r="G13" s="471" t="s">
        <v>213</v>
      </c>
      <c r="H13" s="740" t="s">
        <v>63</v>
      </c>
    </row>
    <row r="14" spans="2:8" ht="18" customHeight="1">
      <c r="B14" s="460"/>
      <c r="C14" s="460" t="s">
        <v>214</v>
      </c>
      <c r="D14" s="461" t="s">
        <v>4</v>
      </c>
      <c r="E14" s="467">
        <v>8.0403376286322464E-2</v>
      </c>
      <c r="F14" s="739">
        <v>3.3047279813054206E-2</v>
      </c>
      <c r="G14" s="472" t="s">
        <v>215</v>
      </c>
      <c r="H14" s="741" t="s">
        <v>63</v>
      </c>
    </row>
    <row r="15" spans="2:8">
      <c r="H15" s="150"/>
    </row>
    <row r="16" spans="2:8">
      <c r="B16" s="89" t="s">
        <v>216</v>
      </c>
      <c r="H16" s="149"/>
    </row>
    <row r="17" spans="2:10">
      <c r="B17" s="89" t="s">
        <v>217</v>
      </c>
      <c r="E17" s="89"/>
      <c r="F17" s="89"/>
      <c r="G17" s="89"/>
    </row>
    <row r="18" spans="2:10">
      <c r="B18" s="89" t="s">
        <v>218</v>
      </c>
      <c r="E18" s="89"/>
      <c r="F18" s="89"/>
      <c r="G18" s="89"/>
    </row>
    <row r="19" spans="2:10">
      <c r="B19" s="89" t="s">
        <v>219</v>
      </c>
      <c r="H19" s="149"/>
    </row>
    <row r="20" spans="2:10">
      <c r="B20" s="89" t="s">
        <v>220</v>
      </c>
      <c r="H20" s="149"/>
    </row>
    <row r="21" spans="2:10">
      <c r="B21" s="89" t="s">
        <v>221</v>
      </c>
      <c r="H21" s="149"/>
    </row>
    <row r="22" spans="2:10" ht="27" customHeight="1">
      <c r="B22" s="865" t="s">
        <v>222</v>
      </c>
      <c r="C22" s="865"/>
      <c r="D22" s="865"/>
      <c r="E22" s="865"/>
      <c r="F22" s="865"/>
      <c r="G22" s="865"/>
      <c r="H22" s="865"/>
      <c r="I22" s="865"/>
      <c r="J22" s="865"/>
    </row>
    <row r="23" spans="2:10">
      <c r="B23" s="89" t="s">
        <v>223</v>
      </c>
      <c r="H23" s="149"/>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0"/>
  <sheetViews>
    <sheetView showGridLines="0" topLeftCell="A5" workbookViewId="0">
      <selection activeCell="D17" sqref="D17"/>
    </sheetView>
  </sheetViews>
  <sheetFormatPr baseColWidth="10" defaultColWidth="11.453125" defaultRowHeight="12.5"/>
  <cols>
    <col min="1" max="1" width="7.26953125" style="89" customWidth="1"/>
    <col min="2" max="2" width="45" style="89" customWidth="1"/>
    <col min="3" max="3" width="16.54296875" style="89" customWidth="1"/>
    <col min="4" max="4" width="15.7265625" style="89" customWidth="1"/>
    <col min="5" max="5" width="14.81640625" style="89" customWidth="1"/>
    <col min="6" max="6" width="2.7265625" style="89" customWidth="1"/>
    <col min="7" max="7" width="16.54296875" style="89" customWidth="1"/>
    <col min="8" max="8" width="15.7265625" style="89" customWidth="1"/>
    <col min="9" max="9" width="12.453125" style="89" customWidth="1"/>
    <col min="10" max="16384" width="11.453125" style="89"/>
  </cols>
  <sheetData>
    <row r="2" spans="2:11" ht="13" thickBot="1">
      <c r="B2" s="479"/>
      <c r="C2" s="479"/>
      <c r="D2" s="479"/>
      <c r="E2" s="479"/>
      <c r="F2" s="479"/>
      <c r="G2" s="479"/>
      <c r="H2" s="479"/>
      <c r="I2" s="479"/>
    </row>
    <row r="3" spans="2:11" ht="14">
      <c r="B3" s="895" t="s">
        <v>224</v>
      </c>
      <c r="C3" s="895"/>
      <c r="D3" s="895"/>
      <c r="E3" s="895"/>
      <c r="F3" s="895"/>
      <c r="G3" s="895"/>
      <c r="H3" s="895"/>
    </row>
    <row r="4" spans="2:11" ht="17.25" customHeight="1" thickBot="1">
      <c r="B4" s="896" t="s">
        <v>178</v>
      </c>
      <c r="C4" s="896"/>
      <c r="D4" s="896"/>
      <c r="E4" s="896"/>
      <c r="F4" s="896"/>
      <c r="G4" s="896"/>
      <c r="H4" s="896"/>
      <c r="I4" s="479"/>
    </row>
    <row r="5" spans="2:11" ht="48" customHeight="1">
      <c r="B5" s="897" t="s">
        <v>225</v>
      </c>
      <c r="C5" s="899" t="s">
        <v>226</v>
      </c>
      <c r="D5" s="899"/>
      <c r="E5" s="899"/>
      <c r="F5" s="480"/>
      <c r="G5" s="899" t="s">
        <v>227</v>
      </c>
      <c r="H5" s="899"/>
      <c r="I5" s="899"/>
    </row>
    <row r="6" spans="2:11" ht="13">
      <c r="B6" s="898"/>
      <c r="C6" s="286" t="s">
        <v>2</v>
      </c>
      <c r="D6" s="369" t="s">
        <v>3</v>
      </c>
      <c r="E6" s="369" t="s">
        <v>228</v>
      </c>
      <c r="F6" s="151"/>
      <c r="G6" s="286" t="s">
        <v>2</v>
      </c>
      <c r="H6" s="369" t="s">
        <v>3</v>
      </c>
      <c r="I6" s="370" t="s">
        <v>228</v>
      </c>
    </row>
    <row r="7" spans="2:11" ht="6" customHeight="1"/>
    <row r="8" spans="2:11" ht="13.5" customHeight="1">
      <c r="B8" s="90" t="s">
        <v>229</v>
      </c>
      <c r="C8" s="474">
        <v>0</v>
      </c>
      <c r="D8" s="102">
        <v>0</v>
      </c>
      <c r="E8" s="102" t="s">
        <v>93</v>
      </c>
      <c r="F8" s="102"/>
      <c r="G8" s="474">
        <v>1</v>
      </c>
      <c r="H8" s="102">
        <v>11.981999999999999</v>
      </c>
      <c r="I8" s="196">
        <v>-0.91654147888499415</v>
      </c>
      <c r="K8" s="89" t="s">
        <v>230</v>
      </c>
    </row>
    <row r="9" spans="2:11" ht="13.5" customHeight="1">
      <c r="B9" s="90" t="s">
        <v>231</v>
      </c>
      <c r="C9" s="474">
        <v>0</v>
      </c>
      <c r="D9" s="102">
        <v>0</v>
      </c>
      <c r="E9" s="196" t="s">
        <v>93</v>
      </c>
      <c r="F9" s="102"/>
      <c r="G9" s="474">
        <v>0</v>
      </c>
      <c r="H9" s="102">
        <v>1.4890000000000001</v>
      </c>
      <c r="I9" s="196">
        <v>-1</v>
      </c>
    </row>
    <row r="10" spans="2:11" ht="13.5" customHeight="1">
      <c r="B10" s="90" t="s">
        <v>232</v>
      </c>
      <c r="C10" s="474">
        <v>232</v>
      </c>
      <c r="D10" s="102">
        <v>294.20299999999997</v>
      </c>
      <c r="E10" s="196">
        <v>-0.21142884334965983</v>
      </c>
      <c r="F10" s="102"/>
      <c r="G10" s="474">
        <v>76</v>
      </c>
      <c r="H10" s="102">
        <v>66</v>
      </c>
      <c r="I10" s="196">
        <v>0.1515151515151516</v>
      </c>
    </row>
    <row r="11" spans="2:11" ht="13.5" customHeight="1">
      <c r="B11" s="90" t="s">
        <v>233</v>
      </c>
      <c r="C11" s="474">
        <v>41</v>
      </c>
      <c r="D11" s="102">
        <v>76.751999999999995</v>
      </c>
      <c r="E11" s="196">
        <v>-0.46581196581196582</v>
      </c>
      <c r="F11" s="102"/>
      <c r="G11" s="474">
        <v>0</v>
      </c>
      <c r="H11" s="102">
        <v>0</v>
      </c>
      <c r="I11" s="196" t="s">
        <v>93</v>
      </c>
    </row>
    <row r="12" spans="2:11" ht="13.5" customHeight="1">
      <c r="B12" s="90" t="s">
        <v>234</v>
      </c>
      <c r="C12" s="474">
        <v>2</v>
      </c>
      <c r="D12" s="481">
        <v>6.125</v>
      </c>
      <c r="E12" s="196">
        <v>-0.67346938775510212</v>
      </c>
      <c r="F12" s="102"/>
      <c r="G12" s="474">
        <v>0</v>
      </c>
      <c r="H12" s="102">
        <v>0</v>
      </c>
      <c r="I12" s="196" t="s">
        <v>93</v>
      </c>
    </row>
    <row r="13" spans="2:11" ht="13.5" customHeight="1">
      <c r="B13" s="90" t="s">
        <v>235</v>
      </c>
      <c r="C13" s="474">
        <v>0</v>
      </c>
      <c r="D13" s="481">
        <v>2.7309999999999999</v>
      </c>
      <c r="E13" s="196">
        <v>-0.26766752105455871</v>
      </c>
      <c r="F13" s="102"/>
      <c r="G13" s="474">
        <v>12</v>
      </c>
      <c r="H13" s="102">
        <v>12.037000000000001</v>
      </c>
      <c r="I13" s="196">
        <v>-3.073855611863463E-3</v>
      </c>
    </row>
    <row r="14" spans="2:11" ht="13.5" customHeight="1">
      <c r="B14" s="90" t="s">
        <v>236</v>
      </c>
      <c r="C14" s="474">
        <v>2</v>
      </c>
      <c r="D14" s="102">
        <v>2.7309999999999999</v>
      </c>
      <c r="E14" s="196">
        <v>-0.26766752105455871</v>
      </c>
      <c r="F14" s="102"/>
      <c r="G14" s="474">
        <v>1</v>
      </c>
      <c r="H14" s="102">
        <v>0</v>
      </c>
      <c r="I14" s="196" t="s">
        <v>93</v>
      </c>
    </row>
    <row r="15" spans="2:11" ht="13.5" customHeight="1">
      <c r="B15" s="90" t="s">
        <v>237</v>
      </c>
      <c r="C15" s="474">
        <v>0</v>
      </c>
      <c r="D15" s="102">
        <v>0</v>
      </c>
      <c r="E15" s="196" t="s">
        <v>93</v>
      </c>
      <c r="F15" s="102"/>
      <c r="G15" s="474">
        <v>0</v>
      </c>
      <c r="H15" s="102">
        <v>0.14099999999999999</v>
      </c>
      <c r="I15" s="196">
        <v>-1</v>
      </c>
    </row>
    <row r="16" spans="2:11" ht="13.5" customHeight="1">
      <c r="B16" s="90" t="s">
        <v>238</v>
      </c>
      <c r="C16" s="474">
        <v>391</v>
      </c>
      <c r="D16" s="102">
        <v>327.51499999999999</v>
      </c>
      <c r="E16" s="196">
        <v>0.19383845014732159</v>
      </c>
      <c r="F16" s="102"/>
      <c r="G16" s="474">
        <v>213</v>
      </c>
      <c r="H16" s="102">
        <v>208.95599999999999</v>
      </c>
      <c r="I16" s="196">
        <v>1.9353356687532353E-2</v>
      </c>
    </row>
    <row r="17" spans="2:9" ht="13.5" customHeight="1">
      <c r="B17" s="90" t="s">
        <v>239</v>
      </c>
      <c r="C17" s="474">
        <v>144</v>
      </c>
      <c r="D17" s="102">
        <v>63.662999999999997</v>
      </c>
      <c r="E17" s="196">
        <v>1.2619103718015174</v>
      </c>
      <c r="F17" s="102"/>
      <c r="G17" s="474">
        <v>164</v>
      </c>
      <c r="H17" s="102">
        <v>71.89</v>
      </c>
      <c r="I17" s="196">
        <v>1.2812630407567118</v>
      </c>
    </row>
    <row r="18" spans="2:9" ht="13.5" customHeight="1">
      <c r="B18" s="90" t="s">
        <v>240</v>
      </c>
      <c r="C18" s="474">
        <v>68</v>
      </c>
      <c r="D18" s="102">
        <v>176.749</v>
      </c>
      <c r="E18" s="196">
        <v>-0.6152736366259498</v>
      </c>
      <c r="F18" s="102"/>
      <c r="G18" s="474">
        <v>0</v>
      </c>
      <c r="H18" s="102">
        <v>0</v>
      </c>
      <c r="I18" s="196" t="s">
        <v>93</v>
      </c>
    </row>
    <row r="19" spans="2:9" ht="13.5" customHeight="1">
      <c r="B19" s="90" t="s">
        <v>241</v>
      </c>
      <c r="C19" s="474">
        <v>234</v>
      </c>
      <c r="D19" s="102">
        <v>234.899</v>
      </c>
      <c r="E19" s="196">
        <v>-3.8271767866189244E-3</v>
      </c>
      <c r="F19" s="102"/>
      <c r="G19" s="474">
        <v>150</v>
      </c>
      <c r="H19" s="102">
        <v>132.70099999999999</v>
      </c>
      <c r="I19" s="196">
        <v>0.1303607357894816</v>
      </c>
    </row>
    <row r="20" spans="2:9" ht="13.5" customHeight="1">
      <c r="B20" s="90" t="s">
        <v>242</v>
      </c>
      <c r="C20" s="474">
        <v>302</v>
      </c>
      <c r="D20" s="102">
        <v>315.08800000000002</v>
      </c>
      <c r="E20" s="196">
        <v>-4.1537602193672973E-2</v>
      </c>
      <c r="F20" s="102"/>
      <c r="G20" s="474">
        <v>115</v>
      </c>
      <c r="H20" s="102">
        <v>103.58499999999999</v>
      </c>
      <c r="I20" s="196">
        <v>0.11019935318820306</v>
      </c>
    </row>
    <row r="21" spans="2:9" ht="13.5" customHeight="1">
      <c r="B21" s="90" t="s">
        <v>243</v>
      </c>
      <c r="C21" s="474">
        <v>297</v>
      </c>
      <c r="D21" s="102">
        <v>330.62799999999999</v>
      </c>
      <c r="E21" s="196">
        <v>-0.10170947409172848</v>
      </c>
      <c r="F21" s="102"/>
      <c r="G21" s="474">
        <v>151</v>
      </c>
      <c r="H21" s="102">
        <v>125</v>
      </c>
      <c r="I21" s="196">
        <v>0.20799999999999996</v>
      </c>
    </row>
    <row r="22" spans="2:9" ht="13.5" customHeight="1">
      <c r="B22" s="90" t="s">
        <v>244</v>
      </c>
      <c r="C22" s="474">
        <v>0</v>
      </c>
      <c r="D22" s="102">
        <v>1.665</v>
      </c>
      <c r="E22" s="196">
        <v>-1</v>
      </c>
      <c r="F22" s="102"/>
      <c r="G22" s="474">
        <v>0</v>
      </c>
      <c r="H22" s="102">
        <v>1</v>
      </c>
      <c r="I22" s="196">
        <v>-1</v>
      </c>
    </row>
    <row r="23" spans="2:9" ht="13.5" customHeight="1">
      <c r="B23" s="90" t="s">
        <v>245</v>
      </c>
      <c r="C23" s="474">
        <v>3</v>
      </c>
      <c r="D23" s="102">
        <v>7.5540000000000003</v>
      </c>
      <c r="E23" s="196">
        <v>-0.60285941223193018</v>
      </c>
      <c r="F23" s="102"/>
      <c r="G23" s="474">
        <v>0</v>
      </c>
      <c r="H23" s="102">
        <v>0</v>
      </c>
      <c r="I23" s="196" t="s">
        <v>93</v>
      </c>
    </row>
    <row r="24" spans="2:9" ht="13.5" customHeight="1">
      <c r="B24" s="90" t="s">
        <v>246</v>
      </c>
      <c r="C24" s="474">
        <v>9</v>
      </c>
      <c r="D24" s="102">
        <v>69.438999999999993</v>
      </c>
      <c r="E24" s="196">
        <v>-0.87038983856334329</v>
      </c>
      <c r="F24" s="102"/>
      <c r="G24" s="474">
        <v>11</v>
      </c>
      <c r="H24" s="102">
        <v>4.9059999999999997</v>
      </c>
      <c r="I24" s="196">
        <v>1.2421524663677133</v>
      </c>
    </row>
    <row r="25" spans="2:9" ht="13.5" customHeight="1">
      <c r="B25" s="90" t="s">
        <v>247</v>
      </c>
      <c r="C25" s="474">
        <v>404</v>
      </c>
      <c r="D25" s="102">
        <v>1001.502</v>
      </c>
      <c r="E25" s="196">
        <v>-0.59660589794129215</v>
      </c>
      <c r="F25" s="102"/>
      <c r="G25" s="474">
        <v>188</v>
      </c>
      <c r="H25" s="102">
        <v>155.79400000000001</v>
      </c>
      <c r="I25" s="196">
        <v>0.20672169659935546</v>
      </c>
    </row>
    <row r="26" spans="2:9" ht="13.5" customHeight="1">
      <c r="B26" s="90" t="s">
        <v>248</v>
      </c>
      <c r="C26" s="474">
        <v>0</v>
      </c>
      <c r="D26" s="102">
        <v>65.099000000000004</v>
      </c>
      <c r="E26" s="196">
        <v>-1</v>
      </c>
      <c r="F26" s="102"/>
      <c r="G26" s="474">
        <v>0</v>
      </c>
      <c r="H26" s="102">
        <v>0</v>
      </c>
      <c r="I26" s="196" t="s">
        <v>93</v>
      </c>
    </row>
    <row r="27" spans="2:9" ht="13.5" customHeight="1">
      <c r="B27" s="90" t="s">
        <v>249</v>
      </c>
      <c r="C27" s="474">
        <v>33</v>
      </c>
      <c r="D27" s="102">
        <v>27.928999999999998</v>
      </c>
      <c r="E27" s="196">
        <v>0.18156754627806238</v>
      </c>
      <c r="F27" s="102"/>
      <c r="G27" s="474">
        <v>49</v>
      </c>
      <c r="H27" s="102">
        <v>46.832000000000001</v>
      </c>
      <c r="I27" s="196">
        <v>4.629313290058068E-2</v>
      </c>
    </row>
    <row r="28" spans="2:9" ht="13.5" customHeight="1">
      <c r="B28" s="475"/>
      <c r="C28" s="701"/>
      <c r="D28" s="701"/>
      <c r="E28" s="701"/>
      <c r="F28" s="702"/>
      <c r="G28" s="701"/>
      <c r="H28" s="701"/>
      <c r="I28" s="701"/>
    </row>
    <row r="29" spans="2:9" ht="13">
      <c r="B29" s="476" t="s">
        <v>49</v>
      </c>
      <c r="C29" s="477">
        <v>2164</v>
      </c>
      <c r="D29" s="477">
        <v>3005.2719999999999</v>
      </c>
      <c r="E29" s="473">
        <v>-0.2799320660492628</v>
      </c>
      <c r="F29" s="702"/>
      <c r="G29" s="478">
        <v>1131</v>
      </c>
      <c r="H29" s="477">
        <v>949.31299999999999</v>
      </c>
      <c r="I29" s="447">
        <v>0.19138787733866502</v>
      </c>
    </row>
    <row r="30" spans="2:9" ht="13.5" customHeight="1">
      <c r="B30" s="90"/>
      <c r="C30" s="102"/>
      <c r="D30" s="102"/>
      <c r="E30" s="102"/>
      <c r="F30" s="102"/>
      <c r="G30" s="102"/>
      <c r="H30" s="102"/>
      <c r="I30" s="212"/>
    </row>
    <row r="31" spans="2:9" ht="13.5" customHeight="1">
      <c r="B31" s="90" t="s">
        <v>250</v>
      </c>
      <c r="C31" s="102"/>
      <c r="D31" s="102"/>
      <c r="E31" s="102"/>
      <c r="F31" s="102"/>
      <c r="G31" s="102"/>
      <c r="H31" s="102"/>
      <c r="I31" s="212"/>
    </row>
    <row r="32" spans="2:9" ht="13.5" customHeight="1">
      <c r="B32" s="804"/>
      <c r="C32" s="805"/>
      <c r="D32" s="805"/>
      <c r="E32" s="805"/>
      <c r="F32" s="805"/>
      <c r="G32" s="805"/>
      <c r="H32" s="805"/>
    </row>
    <row r="33" spans="2:8" ht="10.5" customHeight="1">
      <c r="B33" s="91"/>
      <c r="C33" s="92"/>
      <c r="D33" s="92"/>
      <c r="E33" s="92"/>
      <c r="F33" s="92"/>
      <c r="G33" s="92"/>
      <c r="H33" s="92"/>
    </row>
    <row r="34" spans="2:8">
      <c r="B34" s="91"/>
      <c r="C34" s="92"/>
      <c r="H34" s="92"/>
    </row>
    <row r="35" spans="2:8">
      <c r="C35" s="92"/>
      <c r="D35" s="92"/>
      <c r="E35" s="92"/>
      <c r="F35" s="92"/>
      <c r="G35" s="92"/>
      <c r="H35" s="92"/>
    </row>
    <row r="36" spans="2:8">
      <c r="C36" s="92"/>
    </row>
    <row r="38" spans="2:8">
      <c r="C38" s="92"/>
      <c r="G38" s="92"/>
    </row>
    <row r="40" spans="2:8">
      <c r="C40"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activeCell="P37" sqref="P37"/>
    </sheetView>
  </sheetViews>
  <sheetFormatPr baseColWidth="10" defaultColWidth="11.453125" defaultRowHeight="12.5"/>
  <cols>
    <col min="1" max="1" width="11.453125" style="222"/>
    <col min="2" max="2" width="21.1796875" style="222" customWidth="1"/>
    <col min="3" max="3" width="18.453125" style="222" customWidth="1"/>
    <col min="4" max="4" width="17.1796875" style="222" customWidth="1"/>
    <col min="5" max="16384" width="11.453125" style="222"/>
  </cols>
  <sheetData>
    <row r="3" spans="1:5">
      <c r="B3" s="483"/>
      <c r="C3" s="483"/>
      <c r="D3" s="483"/>
    </row>
    <row r="4" spans="1:5" ht="13">
      <c r="A4" s="482"/>
      <c r="B4" s="487"/>
      <c r="C4" s="488" t="s">
        <v>251</v>
      </c>
      <c r="D4" s="489" t="s">
        <v>252</v>
      </c>
      <c r="E4" s="233"/>
    </row>
    <row r="5" spans="1:5">
      <c r="A5" s="482"/>
      <c r="B5" s="484" t="s">
        <v>253</v>
      </c>
      <c r="C5" s="485">
        <v>0.24</v>
      </c>
      <c r="D5" s="486">
        <v>0.2</v>
      </c>
    </row>
    <row r="6" spans="1:5">
      <c r="C6" s="234"/>
      <c r="D6" s="234"/>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topLeftCell="A22" workbookViewId="0">
      <selection activeCell="E26" sqref="E26"/>
    </sheetView>
  </sheetViews>
  <sheetFormatPr baseColWidth="10" defaultColWidth="11.453125" defaultRowHeight="12.5"/>
  <cols>
    <col min="1" max="1" width="11.453125" style="88"/>
    <col min="2" max="2" width="45.7265625" style="88" customWidth="1"/>
    <col min="3" max="3" width="13.81640625" style="88" customWidth="1"/>
    <col min="4" max="4" width="15.1796875" style="88" customWidth="1"/>
    <col min="5" max="5" width="14.54296875" style="88" customWidth="1"/>
    <col min="6" max="6" width="13.26953125" style="88" customWidth="1"/>
    <col min="7" max="7" width="14.453125" style="88" customWidth="1"/>
    <col min="8" max="8" width="12.7265625" style="88" customWidth="1"/>
    <col min="9" max="9" width="14" style="88" customWidth="1"/>
    <col min="10" max="16384" width="11.453125" style="88"/>
  </cols>
  <sheetData>
    <row r="1" spans="1:9">
      <c r="A1" s="199"/>
    </row>
    <row r="2" spans="1:9">
      <c r="B2" s="490"/>
      <c r="C2" s="490"/>
      <c r="D2" s="490"/>
      <c r="E2" s="490"/>
      <c r="F2" s="490"/>
      <c r="G2" s="490"/>
      <c r="H2" s="490"/>
      <c r="I2" s="490"/>
    </row>
    <row r="3" spans="1:9" ht="14">
      <c r="A3" s="492"/>
      <c r="B3" s="900" t="s">
        <v>254</v>
      </c>
      <c r="C3" s="901"/>
      <c r="D3" s="901"/>
      <c r="E3" s="901"/>
      <c r="F3" s="901"/>
      <c r="G3" s="901"/>
      <c r="H3" s="901"/>
      <c r="I3" s="902"/>
    </row>
    <row r="4" spans="1:9" s="195" customFormat="1" ht="14">
      <c r="A4" s="493"/>
      <c r="B4" s="637" t="s">
        <v>255</v>
      </c>
      <c r="C4" s="638">
        <v>2025</v>
      </c>
      <c r="D4" s="638">
        <v>2026</v>
      </c>
      <c r="E4" s="638">
        <v>2027</v>
      </c>
      <c r="F4" s="638">
        <v>2028</v>
      </c>
      <c r="G4" s="638">
        <v>2029</v>
      </c>
      <c r="H4" s="638" t="s">
        <v>256</v>
      </c>
      <c r="I4" s="639" t="s">
        <v>49</v>
      </c>
    </row>
    <row r="5" spans="1:9" ht="14">
      <c r="A5" s="492"/>
      <c r="B5" s="501" t="s">
        <v>257</v>
      </c>
      <c r="C5" s="502">
        <v>0</v>
      </c>
      <c r="D5" s="502">
        <v>600.85799999999995</v>
      </c>
      <c r="E5" s="502">
        <v>0</v>
      </c>
      <c r="F5" s="502">
        <v>0</v>
      </c>
      <c r="G5" s="502">
        <v>0</v>
      </c>
      <c r="H5" s="502">
        <v>0</v>
      </c>
      <c r="I5" s="512">
        <v>600.85799999999995</v>
      </c>
    </row>
    <row r="6" spans="1:9" ht="14">
      <c r="A6" s="492"/>
      <c r="B6" s="496" t="s">
        <v>258</v>
      </c>
      <c r="C6" s="497">
        <v>0</v>
      </c>
      <c r="D6" s="497">
        <v>600.85799999999995</v>
      </c>
      <c r="E6" s="497">
        <v>0</v>
      </c>
      <c r="F6" s="497">
        <v>0</v>
      </c>
      <c r="G6" s="497">
        <v>0</v>
      </c>
      <c r="H6" s="497">
        <v>0</v>
      </c>
      <c r="I6" s="498">
        <v>600.85799999999995</v>
      </c>
    </row>
    <row r="7" spans="1:9" ht="14">
      <c r="A7" s="492"/>
      <c r="B7" s="505" t="s">
        <v>7</v>
      </c>
      <c r="C7" s="507">
        <v>16.787041334545791</v>
      </c>
      <c r="D7" s="504">
        <v>0</v>
      </c>
      <c r="E7" s="504">
        <v>0</v>
      </c>
      <c r="F7" s="504">
        <v>0</v>
      </c>
      <c r="G7" s="504">
        <v>0</v>
      </c>
      <c r="H7" s="504">
        <v>0</v>
      </c>
      <c r="I7" s="509">
        <v>16.79</v>
      </c>
    </row>
    <row r="8" spans="1:9" ht="14">
      <c r="A8" s="492"/>
      <c r="B8" s="261" t="s">
        <v>140</v>
      </c>
      <c r="C8" s="262">
        <v>16.787041334545791</v>
      </c>
      <c r="D8" s="262">
        <v>0</v>
      </c>
      <c r="E8" s="262">
        <v>0</v>
      </c>
      <c r="F8" s="262">
        <v>0</v>
      </c>
      <c r="G8" s="262">
        <v>0</v>
      </c>
      <c r="H8" s="262">
        <v>0</v>
      </c>
      <c r="I8" s="510">
        <v>16.787041334545791</v>
      </c>
    </row>
    <row r="9" spans="1:9" ht="14">
      <c r="A9" s="492"/>
      <c r="B9" s="720" t="s">
        <v>259</v>
      </c>
      <c r="C9" s="721">
        <v>0</v>
      </c>
      <c r="D9" s="721">
        <v>0</v>
      </c>
      <c r="E9" s="721">
        <v>0</v>
      </c>
      <c r="F9" s="721">
        <v>0</v>
      </c>
      <c r="G9" s="721">
        <v>0</v>
      </c>
      <c r="H9" s="721">
        <v>0</v>
      </c>
      <c r="I9" s="722">
        <v>0</v>
      </c>
    </row>
    <row r="10" spans="1:9" ht="14">
      <c r="A10" s="492"/>
      <c r="B10" s="261" t="s">
        <v>260</v>
      </c>
      <c r="C10" s="262">
        <v>0</v>
      </c>
      <c r="D10" s="262">
        <v>0</v>
      </c>
      <c r="E10" s="262">
        <v>0</v>
      </c>
      <c r="F10" s="262">
        <v>0</v>
      </c>
      <c r="G10" s="262">
        <v>0</v>
      </c>
      <c r="H10" s="262">
        <v>0</v>
      </c>
      <c r="I10" s="510">
        <v>0</v>
      </c>
    </row>
    <row r="11" spans="1:9" ht="14">
      <c r="A11" s="492"/>
      <c r="B11" s="720" t="s">
        <v>261</v>
      </c>
      <c r="C11" s="721">
        <v>0</v>
      </c>
      <c r="D11" s="721">
        <v>0</v>
      </c>
      <c r="E11" s="721">
        <v>0</v>
      </c>
      <c r="F11" s="721">
        <v>0</v>
      </c>
      <c r="G11" s="721">
        <v>0</v>
      </c>
      <c r="H11" s="721">
        <v>0</v>
      </c>
      <c r="I11" s="722">
        <v>0</v>
      </c>
    </row>
    <row r="12" spans="1:9" ht="14">
      <c r="A12" s="492"/>
      <c r="B12" s="261" t="s">
        <v>262</v>
      </c>
      <c r="C12" s="262">
        <v>0</v>
      </c>
      <c r="D12" s="262">
        <v>0</v>
      </c>
      <c r="E12" s="262">
        <v>0</v>
      </c>
      <c r="F12" s="262">
        <v>0</v>
      </c>
      <c r="G12" s="262">
        <v>0</v>
      </c>
      <c r="H12" s="262">
        <v>0</v>
      </c>
      <c r="I12" s="510">
        <v>0</v>
      </c>
    </row>
    <row r="13" spans="1:9" ht="14">
      <c r="A13" s="492"/>
      <c r="B13" s="261" t="s">
        <v>263</v>
      </c>
      <c r="C13" s="262">
        <v>0</v>
      </c>
      <c r="D13" s="262">
        <v>0</v>
      </c>
      <c r="E13" s="262">
        <v>0</v>
      </c>
      <c r="F13" s="262">
        <v>0</v>
      </c>
      <c r="G13" s="262">
        <v>0</v>
      </c>
      <c r="H13" s="262">
        <v>0</v>
      </c>
      <c r="I13" s="510">
        <v>0</v>
      </c>
    </row>
    <row r="14" spans="1:9" ht="14">
      <c r="A14" s="492"/>
      <c r="B14" s="496" t="s">
        <v>264</v>
      </c>
      <c r="C14" s="506">
        <v>0</v>
      </c>
      <c r="D14" s="506">
        <v>0</v>
      </c>
      <c r="E14" s="506">
        <v>0</v>
      </c>
      <c r="F14" s="506">
        <v>0</v>
      </c>
      <c r="G14" s="506">
        <v>0</v>
      </c>
      <c r="H14" s="506">
        <v>0</v>
      </c>
      <c r="I14" s="511">
        <v>0</v>
      </c>
    </row>
    <row r="15" spans="1:9" ht="14">
      <c r="A15" s="492"/>
      <c r="B15" s="505" t="s">
        <v>157</v>
      </c>
      <c r="C15" s="504">
        <f t="shared" ref="C15:H15" si="0">SUM(C16)</f>
        <v>0</v>
      </c>
      <c r="D15" s="504">
        <f t="shared" si="0"/>
        <v>0</v>
      </c>
      <c r="E15" s="504">
        <f t="shared" si="0"/>
        <v>0</v>
      </c>
      <c r="F15" s="504">
        <f t="shared" si="0"/>
        <v>0</v>
      </c>
      <c r="G15" s="504">
        <f t="shared" si="0"/>
        <v>0</v>
      </c>
      <c r="H15" s="504">
        <f t="shared" si="0"/>
        <v>0</v>
      </c>
      <c r="I15" s="508">
        <f t="shared" ref="I15:I16" si="1">SUM(C15:H15)</f>
        <v>0</v>
      </c>
    </row>
    <row r="16" spans="1:9" ht="14">
      <c r="A16" s="492"/>
      <c r="B16" s="261" t="s">
        <v>265</v>
      </c>
      <c r="C16" s="263">
        <v>0</v>
      </c>
      <c r="D16" s="263">
        <v>0</v>
      </c>
      <c r="E16" s="263">
        <v>0</v>
      </c>
      <c r="F16" s="263">
        <v>0</v>
      </c>
      <c r="G16" s="263">
        <v>0</v>
      </c>
      <c r="H16" s="263">
        <v>0</v>
      </c>
      <c r="I16" s="500">
        <f t="shared" si="1"/>
        <v>0</v>
      </c>
    </row>
    <row r="17" spans="1:9" ht="14">
      <c r="A17" s="492"/>
      <c r="B17" s="505" t="s">
        <v>8</v>
      </c>
      <c r="C17" s="504">
        <v>626.8290430430593</v>
      </c>
      <c r="D17" s="504">
        <v>452.05548204780121</v>
      </c>
      <c r="E17" s="504">
        <v>139.45281355021493</v>
      </c>
      <c r="F17" s="504">
        <v>145.43138858399405</v>
      </c>
      <c r="G17" s="504">
        <v>127.15351159717689</v>
      </c>
      <c r="H17" s="504">
        <v>815.24</v>
      </c>
      <c r="I17" s="508">
        <v>2306.16</v>
      </c>
    </row>
    <row r="18" spans="1:9" ht="14">
      <c r="A18" s="492"/>
      <c r="B18" s="261" t="s">
        <v>266</v>
      </c>
      <c r="C18" s="263">
        <v>148.05187476290092</v>
      </c>
      <c r="D18" s="263">
        <v>35.967596046060258</v>
      </c>
      <c r="E18" s="263">
        <v>38.101912773201988</v>
      </c>
      <c r="F18" s="263">
        <v>52.605761790547149</v>
      </c>
      <c r="G18" s="263">
        <v>52.793598427881321</v>
      </c>
      <c r="H18" s="263">
        <v>382.22788322883389</v>
      </c>
      <c r="I18" s="500">
        <v>709.74862702942551</v>
      </c>
    </row>
    <row r="19" spans="1:9" ht="14">
      <c r="A19" s="492"/>
      <c r="B19" s="261" t="s">
        <v>267</v>
      </c>
      <c r="C19" s="263">
        <v>186.07299856947267</v>
      </c>
      <c r="D19" s="263">
        <v>201.04481629276586</v>
      </c>
      <c r="E19" s="263">
        <v>10.839454083318572</v>
      </c>
      <c r="F19" s="263">
        <v>4.6064063808915909</v>
      </c>
      <c r="G19" s="263">
        <v>1.0176790561994191</v>
      </c>
      <c r="H19" s="263">
        <v>95.565068091879141</v>
      </c>
      <c r="I19" s="500">
        <v>499.1464224745273</v>
      </c>
    </row>
    <row r="20" spans="1:9" ht="14">
      <c r="A20" s="492"/>
      <c r="B20" s="261" t="s">
        <v>268</v>
      </c>
      <c r="C20" s="263">
        <v>100.67671605856236</v>
      </c>
      <c r="D20" s="263">
        <v>6.3177345707884047</v>
      </c>
      <c r="E20" s="263">
        <v>4.025274029605006</v>
      </c>
      <c r="F20" s="263">
        <v>2.0943228094210293</v>
      </c>
      <c r="G20" s="263">
        <v>0.89093416378125168</v>
      </c>
      <c r="H20" s="263">
        <v>0.5305548017091215</v>
      </c>
      <c r="I20" s="500">
        <v>114.53553643386716</v>
      </c>
    </row>
    <row r="21" spans="1:9" ht="14">
      <c r="A21" s="492"/>
      <c r="B21" s="261" t="s">
        <v>269</v>
      </c>
      <c r="C21" s="263">
        <v>3.96632398301116E-2</v>
      </c>
      <c r="D21" s="263">
        <v>4.505207988409228E-2</v>
      </c>
      <c r="E21" s="263">
        <v>5.1900159749918254E-2</v>
      </c>
      <c r="F21" s="263">
        <v>5.9793371506820479E-2</v>
      </c>
      <c r="G21" s="263">
        <v>5.2144529920224031E-2</v>
      </c>
      <c r="H21" s="263">
        <v>8.7304344924549228E-3</v>
      </c>
      <c r="I21" s="500">
        <v>0.25728381538362155</v>
      </c>
    </row>
    <row r="22" spans="1:9" ht="14">
      <c r="A22" s="492"/>
      <c r="B22" s="261" t="s">
        <v>270</v>
      </c>
      <c r="C22" s="263">
        <v>0</v>
      </c>
      <c r="D22" s="263">
        <v>0</v>
      </c>
      <c r="E22" s="263">
        <v>0</v>
      </c>
      <c r="F22" s="263">
        <v>0</v>
      </c>
      <c r="G22" s="263">
        <v>0</v>
      </c>
      <c r="H22" s="263">
        <v>0</v>
      </c>
      <c r="I22" s="500">
        <v>0</v>
      </c>
    </row>
    <row r="23" spans="1:9" ht="14">
      <c r="A23" s="492"/>
      <c r="B23" s="261" t="s">
        <v>271</v>
      </c>
      <c r="C23" s="263">
        <v>0</v>
      </c>
      <c r="D23" s="263">
        <v>0</v>
      </c>
      <c r="E23" s="263">
        <v>0</v>
      </c>
      <c r="F23" s="263">
        <v>0</v>
      </c>
      <c r="G23" s="263">
        <v>0</v>
      </c>
      <c r="H23" s="263">
        <v>0</v>
      </c>
      <c r="I23" s="500">
        <v>0</v>
      </c>
    </row>
    <row r="24" spans="1:9" ht="14">
      <c r="A24" s="492"/>
      <c r="B24" s="261" t="s">
        <v>272</v>
      </c>
      <c r="C24" s="263">
        <v>0</v>
      </c>
      <c r="D24" s="263">
        <v>0</v>
      </c>
      <c r="E24" s="263">
        <v>0</v>
      </c>
      <c r="F24" s="263">
        <v>0</v>
      </c>
      <c r="G24" s="263">
        <v>0</v>
      </c>
      <c r="H24" s="263">
        <v>0</v>
      </c>
      <c r="I24" s="500">
        <v>0</v>
      </c>
    </row>
    <row r="25" spans="1:9" ht="14">
      <c r="A25" s="492"/>
      <c r="B25" s="261" t="s">
        <v>273</v>
      </c>
      <c r="C25" s="263">
        <v>0</v>
      </c>
      <c r="D25" s="263">
        <v>0</v>
      </c>
      <c r="E25" s="263">
        <v>0</v>
      </c>
      <c r="F25" s="263">
        <v>0</v>
      </c>
      <c r="G25" s="263">
        <v>0</v>
      </c>
      <c r="H25" s="263">
        <v>0</v>
      </c>
      <c r="I25" s="500">
        <v>0</v>
      </c>
    </row>
    <row r="26" spans="1:9" ht="14">
      <c r="A26" s="492"/>
      <c r="B26" s="261" t="s">
        <v>274</v>
      </c>
      <c r="C26" s="263">
        <v>0</v>
      </c>
      <c r="D26" s="263">
        <v>0</v>
      </c>
      <c r="E26" s="263">
        <v>0</v>
      </c>
      <c r="F26" s="263">
        <v>0</v>
      </c>
      <c r="G26" s="263">
        <v>0</v>
      </c>
      <c r="H26" s="263">
        <v>0</v>
      </c>
      <c r="I26" s="500">
        <v>0</v>
      </c>
    </row>
    <row r="27" spans="1:9" ht="14">
      <c r="A27" s="492"/>
      <c r="B27" s="261" t="s">
        <v>275</v>
      </c>
      <c r="C27" s="263">
        <v>172.53627422121019</v>
      </c>
      <c r="D27" s="263">
        <v>188.80294241619646</v>
      </c>
      <c r="E27" s="263">
        <v>67.688739205540315</v>
      </c>
      <c r="F27" s="263">
        <v>67.301828365182914</v>
      </c>
      <c r="G27" s="263">
        <v>59.360343523223584</v>
      </c>
      <c r="H27" s="263">
        <v>334.41480564172218</v>
      </c>
      <c r="I27" s="500">
        <v>890.10493337307571</v>
      </c>
    </row>
    <row r="28" spans="1:9" ht="14">
      <c r="A28" s="492"/>
      <c r="B28" s="261" t="s">
        <v>276</v>
      </c>
      <c r="C28" s="263">
        <v>9.9457810506596907E-3</v>
      </c>
      <c r="D28" s="263">
        <v>1.1260596593104195E-2</v>
      </c>
      <c r="E28" s="263">
        <v>1.2911050900747036E-2</v>
      </c>
      <c r="F28" s="263">
        <v>1.481049399378246E-2</v>
      </c>
      <c r="G28" s="263">
        <v>1.6997653029334883E-2</v>
      </c>
      <c r="H28" s="263">
        <v>2.1812176455952859</v>
      </c>
      <c r="I28" s="500">
        <v>2.2471432211629141</v>
      </c>
    </row>
    <row r="29" spans="1:9" ht="14">
      <c r="A29" s="492"/>
      <c r="B29" s="261" t="s">
        <v>246</v>
      </c>
      <c r="C29" s="263">
        <v>1.9631342554462801</v>
      </c>
      <c r="D29" s="263">
        <v>8.9652402039045731E-2</v>
      </c>
      <c r="E29" s="263">
        <v>0.10316730999536304</v>
      </c>
      <c r="F29" s="263">
        <v>0.11726767876782823</v>
      </c>
      <c r="G29" s="263">
        <v>9.0246298051592483E-2</v>
      </c>
      <c r="H29" s="263">
        <v>0.30332468525595191</v>
      </c>
      <c r="I29" s="500">
        <v>2.6667926295560616</v>
      </c>
    </row>
    <row r="30" spans="1:9" ht="14">
      <c r="A30" s="492"/>
      <c r="B30" s="261" t="s">
        <v>236</v>
      </c>
      <c r="C30" s="263">
        <v>17.478436154586102</v>
      </c>
      <c r="D30" s="263">
        <v>19.776427643473966</v>
      </c>
      <c r="E30" s="263">
        <v>18.629454937903027</v>
      </c>
      <c r="F30" s="263">
        <v>18.631197693682925</v>
      </c>
      <c r="G30" s="263">
        <v>12.931567945090155</v>
      </c>
      <c r="H30" s="263">
        <v>1.0867006818336073E-2</v>
      </c>
      <c r="I30" s="500">
        <v>87.457951381554508</v>
      </c>
    </row>
    <row r="31" spans="1:9" ht="14">
      <c r="A31" s="492"/>
      <c r="B31" s="261" t="s">
        <v>277</v>
      </c>
      <c r="C31" s="263">
        <v>0</v>
      </c>
      <c r="D31" s="263">
        <v>0</v>
      </c>
      <c r="E31" s="263">
        <v>0</v>
      </c>
      <c r="F31" s="263">
        <v>0</v>
      </c>
      <c r="G31" s="263">
        <v>0</v>
      </c>
      <c r="H31" s="263">
        <v>0</v>
      </c>
      <c r="I31" s="500">
        <v>0</v>
      </c>
    </row>
    <row r="32" spans="1:9" ht="14">
      <c r="A32" s="492"/>
      <c r="B32" s="505" t="s">
        <v>9</v>
      </c>
      <c r="C32" s="504">
        <v>426.68509950085763</v>
      </c>
      <c r="D32" s="504">
        <v>307.56545956340221</v>
      </c>
      <c r="E32" s="504">
        <v>363.07975062064327</v>
      </c>
      <c r="F32" s="504">
        <v>300.02160255899634</v>
      </c>
      <c r="G32" s="504">
        <v>177.99516920835049</v>
      </c>
      <c r="H32" s="504">
        <v>679.76816551849549</v>
      </c>
      <c r="I32" s="508">
        <v>2255.12</v>
      </c>
    </row>
    <row r="33" spans="1:9" ht="14">
      <c r="A33" s="492"/>
      <c r="B33" s="496" t="s">
        <v>278</v>
      </c>
      <c r="C33" s="497">
        <v>426.68509950085763</v>
      </c>
      <c r="D33" s="497">
        <v>307.56545956340221</v>
      </c>
      <c r="E33" s="497">
        <v>363.07975062064327</v>
      </c>
      <c r="F33" s="497">
        <v>300.02160255899634</v>
      </c>
      <c r="G33" s="497">
        <v>177.99516920835049</v>
      </c>
      <c r="H33" s="497">
        <v>679.76816551849549</v>
      </c>
      <c r="I33" s="498">
        <v>2255.1152469707454</v>
      </c>
    </row>
    <row r="34" spans="1:9" ht="14">
      <c r="A34" s="492"/>
      <c r="B34" s="503" t="s">
        <v>279</v>
      </c>
      <c r="C34" s="504">
        <v>14.252309612336028</v>
      </c>
      <c r="D34" s="504">
        <v>14.560078181436822</v>
      </c>
      <c r="E34" s="504">
        <v>12.598178511436824</v>
      </c>
      <c r="F34" s="504">
        <v>12.619941461436824</v>
      </c>
      <c r="G34" s="504">
        <v>4.2429488414368235</v>
      </c>
      <c r="H34" s="504">
        <v>11.905685579341233</v>
      </c>
      <c r="I34" s="508">
        <v>70.180000000000007</v>
      </c>
    </row>
    <row r="35" spans="1:9" ht="14">
      <c r="A35" s="492"/>
      <c r="B35" s="261" t="s">
        <v>280</v>
      </c>
      <c r="C35" s="263">
        <v>8.4470517416666659</v>
      </c>
      <c r="D35" s="263">
        <v>8.45535864</v>
      </c>
      <c r="E35" s="263">
        <v>8.4602516000000012</v>
      </c>
      <c r="F35" s="263">
        <v>8.4655773100000005</v>
      </c>
      <c r="G35" s="263">
        <v>7.1373749999999986E-2</v>
      </c>
      <c r="H35" s="263">
        <v>0.23837048</v>
      </c>
      <c r="I35" s="500">
        <v>34.137983521666669</v>
      </c>
    </row>
    <row r="36" spans="1:9" ht="14">
      <c r="A36" s="492"/>
      <c r="B36" s="261" t="s">
        <v>281</v>
      </c>
      <c r="C36" s="263">
        <v>0.10973032999999999</v>
      </c>
      <c r="D36" s="263">
        <v>2.6436834907674607</v>
      </c>
      <c r="E36" s="263">
        <v>0.67689086076746241</v>
      </c>
      <c r="F36" s="263">
        <v>0.69332810076746265</v>
      </c>
      <c r="G36" s="263">
        <v>0.71053904076746255</v>
      </c>
      <c r="H36" s="263">
        <v>2.109004632688035</v>
      </c>
      <c r="I36" s="500">
        <v>6.9431764557578832</v>
      </c>
    </row>
    <row r="37" spans="1:9" ht="14">
      <c r="A37" s="492"/>
      <c r="B37" s="496" t="s">
        <v>282</v>
      </c>
      <c r="C37" s="497">
        <v>5.6955275406693611</v>
      </c>
      <c r="D37" s="497">
        <v>3.4610360506693612</v>
      </c>
      <c r="E37" s="497">
        <v>3.4610360506693612</v>
      </c>
      <c r="F37" s="497">
        <v>3.4610360506693612</v>
      </c>
      <c r="G37" s="497">
        <v>3.4610360506693612</v>
      </c>
      <c r="H37" s="497">
        <v>9.5583104666531984</v>
      </c>
      <c r="I37" s="498">
        <v>29.097982210000005</v>
      </c>
    </row>
    <row r="38" spans="1:9" ht="14">
      <c r="A38" s="492"/>
      <c r="B38" s="494" t="s">
        <v>34</v>
      </c>
      <c r="C38" s="495">
        <f t="shared" ref="C38:H38" si="2">C5+C7+C15+C17+C32+C34</f>
        <v>1084.5534934907987</v>
      </c>
      <c r="D38" s="495">
        <f t="shared" si="2"/>
        <v>1375.0390197926404</v>
      </c>
      <c r="E38" s="495">
        <f t="shared" si="2"/>
        <v>515.13074268229502</v>
      </c>
      <c r="F38" s="495">
        <f t="shared" si="2"/>
        <v>458.07293260442725</v>
      </c>
      <c r="G38" s="495">
        <f t="shared" si="2"/>
        <v>309.39162964696419</v>
      </c>
      <c r="H38" s="495">
        <f t="shared" si="2"/>
        <v>1506.9138510978366</v>
      </c>
      <c r="I38" s="499">
        <f>I5+I7+I15+I17+I32+I34</f>
        <v>5249.1080000000002</v>
      </c>
    </row>
    <row r="39" spans="1:9">
      <c r="B39" s="491"/>
      <c r="C39" s="491"/>
      <c r="D39" s="491"/>
      <c r="E39" s="491"/>
      <c r="F39" s="491"/>
      <c r="G39" s="491"/>
      <c r="H39" s="491"/>
      <c r="I39" s="491"/>
    </row>
    <row r="40" spans="1:9" ht="14">
      <c r="A40" s="492"/>
      <c r="B40" s="640" t="s">
        <v>157</v>
      </c>
      <c r="C40" s="641">
        <f t="shared" ref="C40:H40" si="3">SUM(C41:C44)</f>
        <v>65.482758620689665</v>
      </c>
      <c r="D40" s="641">
        <f t="shared" si="3"/>
        <v>0</v>
      </c>
      <c r="E40" s="641">
        <f t="shared" si="3"/>
        <v>0</v>
      </c>
      <c r="F40" s="641">
        <f t="shared" si="3"/>
        <v>0</v>
      </c>
      <c r="G40" s="641">
        <f t="shared" si="3"/>
        <v>0</v>
      </c>
      <c r="H40" s="641">
        <f t="shared" si="3"/>
        <v>0</v>
      </c>
      <c r="I40" s="642">
        <f t="shared" ref="I40" si="4">SUM(C40:H40)</f>
        <v>65.482758620689665</v>
      </c>
    </row>
    <row r="41" spans="1:9" ht="14">
      <c r="A41" s="492"/>
      <c r="B41" s="261"/>
      <c r="C41" s="263"/>
      <c r="D41" s="263"/>
      <c r="E41" s="263"/>
      <c r="F41" s="263"/>
      <c r="G41" s="263"/>
      <c r="H41" s="263"/>
      <c r="I41" s="500"/>
    </row>
    <row r="42" spans="1:9" ht="14">
      <c r="A42" s="492"/>
      <c r="B42" s="261"/>
      <c r="C42" s="263"/>
      <c r="D42" s="263"/>
      <c r="E42" s="263"/>
      <c r="F42" s="263"/>
      <c r="G42" s="263"/>
      <c r="H42" s="263"/>
      <c r="I42" s="500"/>
    </row>
    <row r="43" spans="1:9" ht="14">
      <c r="A43" s="492"/>
      <c r="B43" s="261" t="s">
        <v>283</v>
      </c>
      <c r="C43" s="263">
        <v>65.482758620689665</v>
      </c>
      <c r="D43" s="263">
        <v>0</v>
      </c>
      <c r="E43" s="263">
        <v>0</v>
      </c>
      <c r="F43" s="263">
        <v>0</v>
      </c>
      <c r="G43" s="263">
        <v>0</v>
      </c>
      <c r="H43" s="263">
        <v>0</v>
      </c>
      <c r="I43" s="500">
        <f t="shared" ref="I43:I47" si="5">SUM(C43:H43)</f>
        <v>65.482758620689665</v>
      </c>
    </row>
    <row r="44" spans="1:9" ht="14">
      <c r="A44" s="492"/>
      <c r="B44" s="496"/>
      <c r="C44" s="497"/>
      <c r="D44" s="497"/>
      <c r="E44" s="497"/>
      <c r="F44" s="497"/>
      <c r="G44" s="497"/>
      <c r="H44" s="497"/>
      <c r="I44" s="498"/>
    </row>
    <row r="45" spans="1:9" ht="14">
      <c r="A45" s="492"/>
      <c r="B45" s="643" t="s">
        <v>284</v>
      </c>
      <c r="C45" s="641">
        <f t="shared" ref="C45:H45" si="6">C40</f>
        <v>65.482758620689665</v>
      </c>
      <c r="D45" s="641">
        <f t="shared" si="6"/>
        <v>0</v>
      </c>
      <c r="E45" s="641">
        <f t="shared" si="6"/>
        <v>0</v>
      </c>
      <c r="F45" s="641">
        <f t="shared" si="6"/>
        <v>0</v>
      </c>
      <c r="G45" s="641">
        <f t="shared" si="6"/>
        <v>0</v>
      </c>
      <c r="H45" s="641">
        <f t="shared" si="6"/>
        <v>0</v>
      </c>
      <c r="I45" s="642">
        <f t="shared" si="5"/>
        <v>65.482758620689665</v>
      </c>
    </row>
    <row r="46" spans="1:9">
      <c r="B46" s="491"/>
      <c r="C46" s="491"/>
      <c r="D46" s="491"/>
      <c r="E46" s="491"/>
      <c r="F46" s="491"/>
      <c r="G46" s="491"/>
      <c r="H46" s="491"/>
      <c r="I46" s="491"/>
    </row>
    <row r="47" spans="1:9" ht="14">
      <c r="A47" s="492"/>
      <c r="B47" s="494" t="s">
        <v>285</v>
      </c>
      <c r="C47" s="495">
        <f t="shared" ref="C47:G47" si="7">C38+C45</f>
        <v>1150.0362521114885</v>
      </c>
      <c r="D47" s="495">
        <f t="shared" si="7"/>
        <v>1375.0390197926404</v>
      </c>
      <c r="E47" s="495">
        <f t="shared" si="7"/>
        <v>515.13074268229502</v>
      </c>
      <c r="F47" s="495">
        <f t="shared" si="7"/>
        <v>458.07293260442725</v>
      </c>
      <c r="G47" s="495">
        <f t="shared" si="7"/>
        <v>309.39162964696419</v>
      </c>
      <c r="H47" s="495">
        <f>H38+H45</f>
        <v>1506.9138510978366</v>
      </c>
      <c r="I47" s="495">
        <f t="shared" si="5"/>
        <v>5314.5844279356515</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53"/>
  <sheetViews>
    <sheetView showGridLines="0" topLeftCell="H1" zoomScale="85" zoomScaleNormal="85" workbookViewId="0">
      <selection activeCell="N24" sqref="M24:N24"/>
    </sheetView>
  </sheetViews>
  <sheetFormatPr baseColWidth="10" defaultColWidth="11.453125" defaultRowHeight="14"/>
  <cols>
    <col min="1" max="1" width="4.7265625" style="258" customWidth="1"/>
    <col min="2" max="2" width="30.81640625" style="258" customWidth="1"/>
    <col min="3" max="3" width="19" style="258" customWidth="1"/>
    <col min="4" max="4" width="18.26953125" style="258" customWidth="1"/>
    <col min="5" max="5" width="18.81640625" style="258" customWidth="1"/>
    <col min="6" max="6" width="18.453125" style="258" customWidth="1"/>
    <col min="7" max="7" width="19.26953125" style="258" customWidth="1"/>
    <col min="8" max="8" width="17.1796875" style="258" customWidth="1"/>
    <col min="9" max="9" width="18.81640625" style="258" customWidth="1"/>
    <col min="10" max="10" width="18.1796875" style="258" customWidth="1"/>
    <col min="11" max="11" width="18.7265625" style="258" customWidth="1"/>
    <col min="12" max="12" width="18.81640625" style="258" customWidth="1"/>
    <col min="13" max="13" width="19.7265625" style="258" customWidth="1"/>
    <col min="14" max="14" width="18.26953125" style="258" customWidth="1"/>
    <col min="15" max="15" width="20.453125" style="258" customWidth="1"/>
    <col min="16" max="16" width="19.26953125" style="258" customWidth="1"/>
    <col min="17" max="17" width="20" customWidth="1"/>
    <col min="18" max="18" width="19.453125" customWidth="1"/>
    <col min="24" max="16384" width="11.453125" style="258"/>
  </cols>
  <sheetData>
    <row r="1" spans="1:23">
      <c r="A1" s="690"/>
      <c r="B1" s="607"/>
      <c r="C1" s="608"/>
      <c r="D1" s="608"/>
      <c r="E1" s="608"/>
      <c r="F1" s="608"/>
      <c r="H1" s="608"/>
      <c r="I1" s="608"/>
      <c r="J1" s="608"/>
      <c r="K1" s="608"/>
      <c r="L1" s="608"/>
      <c r="M1" s="608"/>
      <c r="N1" s="608"/>
    </row>
    <row r="2" spans="1:23">
      <c r="A2" s="609"/>
      <c r="B2" s="799" t="s">
        <v>286</v>
      </c>
      <c r="C2" s="911" t="s">
        <v>287</v>
      </c>
      <c r="D2" s="912"/>
      <c r="E2" s="912"/>
      <c r="F2" s="913"/>
      <c r="G2" s="907" t="s">
        <v>20</v>
      </c>
      <c r="H2" s="908"/>
      <c r="I2" s="907" t="s">
        <v>137</v>
      </c>
      <c r="J2" s="908"/>
      <c r="K2" s="914" t="s">
        <v>288</v>
      </c>
      <c r="L2" s="915"/>
      <c r="M2" s="914" t="s">
        <v>289</v>
      </c>
      <c r="N2" s="915"/>
    </row>
    <row r="3" spans="1:23">
      <c r="A3" s="609"/>
      <c r="B3" s="800"/>
      <c r="C3" s="795" t="s">
        <v>14</v>
      </c>
      <c r="D3" s="796"/>
      <c r="E3" s="797" t="s">
        <v>15</v>
      </c>
      <c r="F3" s="798"/>
      <c r="G3" s="909"/>
      <c r="H3" s="910"/>
      <c r="I3" s="909"/>
      <c r="J3" s="910"/>
      <c r="K3" s="916"/>
      <c r="L3" s="917"/>
      <c r="M3" s="916"/>
      <c r="N3" s="917"/>
    </row>
    <row r="4" spans="1:23">
      <c r="A4" s="609"/>
      <c r="B4" s="801"/>
      <c r="C4" s="659" t="s">
        <v>2</v>
      </c>
      <c r="D4" s="604" t="s">
        <v>3</v>
      </c>
      <c r="E4" s="659" t="s">
        <v>6</v>
      </c>
      <c r="F4" s="660" t="s">
        <v>290</v>
      </c>
      <c r="G4" s="659" t="s">
        <v>2</v>
      </c>
      <c r="H4" s="604" t="s">
        <v>3</v>
      </c>
      <c r="I4" s="659" t="s">
        <v>2</v>
      </c>
      <c r="J4" s="604" t="s">
        <v>3</v>
      </c>
      <c r="K4" s="659" t="s">
        <v>2</v>
      </c>
      <c r="L4" s="604" t="s">
        <v>3</v>
      </c>
      <c r="M4" s="659" t="s">
        <v>2</v>
      </c>
      <c r="N4" s="660" t="s">
        <v>3</v>
      </c>
    </row>
    <row r="5" spans="1:23">
      <c r="A5" s="609"/>
      <c r="B5" s="670" t="s">
        <v>140</v>
      </c>
      <c r="C5" s="611">
        <v>17.551138855855999</v>
      </c>
      <c r="D5" s="693">
        <v>18.060071448723001</v>
      </c>
      <c r="E5" s="611">
        <v>4.080785855856</v>
      </c>
      <c r="F5" s="694">
        <v>4.1903524686019988</v>
      </c>
      <c r="G5" s="611">
        <v>2.713498</v>
      </c>
      <c r="H5" s="689">
        <v>2.6580410000000003</v>
      </c>
      <c r="I5" s="615">
        <v>0.17149999999999999</v>
      </c>
      <c r="J5" s="663">
        <v>0.16825451341594266</v>
      </c>
      <c r="K5" s="611">
        <v>16.367064000067799</v>
      </c>
      <c r="L5" s="661">
        <v>19.483333333333334</v>
      </c>
      <c r="M5" s="611">
        <v>8.0654238285481981</v>
      </c>
      <c r="N5" s="668">
        <v>7.89</v>
      </c>
    </row>
    <row r="6" spans="1:23">
      <c r="A6" s="609"/>
      <c r="B6" s="671" t="s">
        <v>291</v>
      </c>
      <c r="C6" s="612">
        <v>14.8851469900567</v>
      </c>
      <c r="D6" s="693">
        <v>13.579600475169462</v>
      </c>
      <c r="E6" s="612">
        <v>3.9839738903408017</v>
      </c>
      <c r="F6" s="694">
        <v>3.952581613541859</v>
      </c>
      <c r="G6" s="612">
        <v>3.1330290000000001</v>
      </c>
      <c r="H6" s="689">
        <v>3.084384</v>
      </c>
      <c r="I6" s="616">
        <v>0.20099607078897003</v>
      </c>
      <c r="J6" s="663">
        <v>0.19703043113446653</v>
      </c>
      <c r="K6" s="612">
        <v>8.8206623564433659</v>
      </c>
      <c r="L6" s="661">
        <v>8.4901666666666671</v>
      </c>
      <c r="M6" s="612">
        <v>4.7936399612505003</v>
      </c>
      <c r="N6" s="668">
        <v>4.22</v>
      </c>
    </row>
    <row r="7" spans="1:23">
      <c r="A7" s="609"/>
      <c r="B7" s="671" t="s">
        <v>275</v>
      </c>
      <c r="C7" s="612">
        <v>44.869643393586202</v>
      </c>
      <c r="D7" s="693">
        <v>43.078086616962516</v>
      </c>
      <c r="E7" s="612">
        <v>3.8260438975932995</v>
      </c>
      <c r="F7" s="694">
        <v>3.7139001019871429</v>
      </c>
      <c r="G7" s="612">
        <v>8.5361460000000005</v>
      </c>
      <c r="H7" s="689">
        <v>8.3977270000000015</v>
      </c>
      <c r="I7" s="616">
        <v>0.102174074083308</v>
      </c>
      <c r="J7" s="663">
        <v>0.10319407517666565</v>
      </c>
      <c r="K7" s="612">
        <v>6.5183211341469667</v>
      </c>
      <c r="L7" s="661">
        <v>6.6576666666666666</v>
      </c>
      <c r="M7" s="612">
        <v>3.1614187504018498</v>
      </c>
      <c r="N7" s="668">
        <v>3.43</v>
      </c>
    </row>
    <row r="8" spans="1:23">
      <c r="A8" s="609"/>
      <c r="B8" s="671" t="s">
        <v>292</v>
      </c>
      <c r="C8" s="612">
        <v>14.187679608370299</v>
      </c>
      <c r="D8" s="693">
        <v>13.436783559696424</v>
      </c>
      <c r="E8" s="612">
        <v>11.317867795409802</v>
      </c>
      <c r="F8" s="694">
        <v>11.25120654014861</v>
      </c>
      <c r="G8" s="612">
        <v>4.2610969999999995</v>
      </c>
      <c r="H8" s="689">
        <v>4.1882219999999997</v>
      </c>
      <c r="I8" s="616">
        <v>0.147523425519753</v>
      </c>
      <c r="J8" s="663">
        <v>0.14707150173073016</v>
      </c>
      <c r="K8" s="612">
        <v>9.3993625712010846</v>
      </c>
      <c r="L8" s="661">
        <v>9.5</v>
      </c>
      <c r="M8" s="612">
        <v>4.1620339321816902</v>
      </c>
      <c r="N8" s="668">
        <v>3.89</v>
      </c>
    </row>
    <row r="9" spans="1:23">
      <c r="A9" s="609"/>
      <c r="B9" s="671" t="s">
        <v>293</v>
      </c>
      <c r="C9" s="612">
        <v>15.4199108</v>
      </c>
      <c r="D9" s="693">
        <v>15.257136000000001</v>
      </c>
      <c r="E9" s="612">
        <v>3.9114598000000007</v>
      </c>
      <c r="F9" s="694">
        <v>3.9272520000000024</v>
      </c>
      <c r="G9" s="612">
        <v>3.9668270000000003</v>
      </c>
      <c r="H9" s="689">
        <v>3.8678840000000001</v>
      </c>
      <c r="I9" s="616">
        <v>7.5130000000000002E-2</v>
      </c>
      <c r="J9" s="663">
        <v>7.5123315074767799E-2</v>
      </c>
      <c r="K9" s="612">
        <v>6.5659999999999998</v>
      </c>
      <c r="L9" s="661">
        <v>5.9385000000000003</v>
      </c>
      <c r="M9" s="612">
        <v>4.8</v>
      </c>
      <c r="N9" s="668">
        <v>4.6100000000000003</v>
      </c>
    </row>
    <row r="10" spans="1:23">
      <c r="A10" s="609"/>
      <c r="B10" s="672"/>
      <c r="C10" s="613"/>
      <c r="D10" s="695"/>
      <c r="E10" s="613"/>
      <c r="F10" s="696"/>
      <c r="G10" s="613"/>
      <c r="H10" s="666"/>
      <c r="I10" s="662"/>
      <c r="J10" s="664"/>
      <c r="K10" s="613"/>
      <c r="L10" s="666"/>
      <c r="M10" s="613"/>
      <c r="N10" s="666"/>
    </row>
    <row r="11" spans="1:23">
      <c r="A11" s="609"/>
      <c r="B11" s="673" t="s">
        <v>49</v>
      </c>
      <c r="C11" s="614">
        <f>SUM(C5:C9)</f>
        <v>106.91351964786921</v>
      </c>
      <c r="D11" s="697">
        <f t="shared" ref="D11" si="0">SUM(D5:D9)</f>
        <v>103.41167810055141</v>
      </c>
      <c r="E11" s="614">
        <f>SUM(E5:E9)</f>
        <v>27.120131239199903</v>
      </c>
      <c r="F11" s="698">
        <f>SUM(F5:F9)</f>
        <v>27.035292724279614</v>
      </c>
      <c r="G11" s="614">
        <v>22.610596999999999</v>
      </c>
      <c r="H11" s="697">
        <v>22.196258000000004</v>
      </c>
      <c r="I11" s="617">
        <v>0.12764565807358755</v>
      </c>
      <c r="J11" s="665">
        <v>0.12596096081115415</v>
      </c>
      <c r="K11" s="618">
        <f t="shared" ref="K11" si="1">(SUMPRODUCT(G5:G9,K5:K9)/SUM(G5:G9))</f>
        <v>8.5706055883452663</v>
      </c>
      <c r="L11" s="667">
        <f t="shared" ref="L11" si="2">(SUMPRODUCT(H5:H9,L5:L9)/SUM(H5:H9))</f>
        <v>8.8592067319785759</v>
      </c>
      <c r="M11" s="619">
        <f>(SUMPRODUCT(G5:G9,M5:M9)/SUM(G5:G9))</f>
        <v>4.4521626901297626</v>
      </c>
      <c r="N11" s="669">
        <f>(SUMPRODUCT(H5:H9,N5:N9)/SUM(H5:H9))</f>
        <v>4.3662934716293167</v>
      </c>
    </row>
    <row r="12" spans="1:23" customFormat="1" ht="12.5"/>
    <row r="13" spans="1:23">
      <c r="L13" s="707"/>
    </row>
    <row r="15" spans="1:23">
      <c r="B15" s="608"/>
      <c r="C15" s="608"/>
      <c r="D15" s="610"/>
      <c r="E15" s="608"/>
      <c r="F15" s="608"/>
      <c r="G15" s="608"/>
      <c r="H15" s="608"/>
      <c r="I15" s="608"/>
      <c r="J15" s="608"/>
      <c r="K15" s="608"/>
      <c r="L15" s="608"/>
      <c r="M15" s="608"/>
      <c r="N15" s="608"/>
      <c r="O15" s="608"/>
      <c r="P15" s="608"/>
    </row>
    <row r="16" spans="1:23">
      <c r="A16" s="609"/>
      <c r="B16" s="786" t="s">
        <v>294</v>
      </c>
      <c r="C16" s="787"/>
      <c r="D16" s="787"/>
      <c r="E16" s="787"/>
      <c r="F16" s="787"/>
      <c r="G16" s="787"/>
      <c r="H16" s="787"/>
      <c r="I16" s="787"/>
      <c r="J16" s="787"/>
      <c r="K16" s="787"/>
      <c r="L16" s="787"/>
      <c r="M16" s="787"/>
      <c r="N16" s="787"/>
      <c r="O16"/>
      <c r="P16"/>
      <c r="V16" s="258"/>
      <c r="W16" s="258"/>
    </row>
    <row r="17" spans="1:24" ht="15.75" customHeight="1">
      <c r="A17" s="609"/>
      <c r="B17" s="793" t="s">
        <v>295</v>
      </c>
      <c r="C17" s="911" t="s">
        <v>7</v>
      </c>
      <c r="D17" s="913"/>
      <c r="E17" s="806" t="s">
        <v>8</v>
      </c>
      <c r="F17" s="807"/>
      <c r="G17" s="807"/>
      <c r="H17" s="807"/>
      <c r="I17" s="807"/>
      <c r="J17" s="807"/>
      <c r="K17" s="911" t="s">
        <v>9</v>
      </c>
      <c r="L17" s="913"/>
      <c r="M17" s="903" t="s">
        <v>296</v>
      </c>
      <c r="N17" s="904"/>
      <c r="O17"/>
      <c r="P17"/>
      <c r="V17" s="258"/>
      <c r="W17" s="258"/>
    </row>
    <row r="18" spans="1:24" ht="23.25" customHeight="1">
      <c r="A18" s="609"/>
      <c r="B18" s="793"/>
      <c r="C18" s="911" t="s">
        <v>140</v>
      </c>
      <c r="D18" s="913"/>
      <c r="E18" s="911" t="s">
        <v>291</v>
      </c>
      <c r="F18" s="913"/>
      <c r="G18" s="911" t="s">
        <v>275</v>
      </c>
      <c r="H18" s="913"/>
      <c r="I18" s="911" t="s">
        <v>292</v>
      </c>
      <c r="J18" s="913"/>
      <c r="K18" s="911" t="s">
        <v>293</v>
      </c>
      <c r="L18" s="913"/>
      <c r="M18" s="905"/>
      <c r="N18" s="906"/>
      <c r="O18"/>
      <c r="P18"/>
      <c r="V18" s="258"/>
      <c r="W18" s="258"/>
    </row>
    <row r="19" spans="1:24">
      <c r="A19" s="609"/>
      <c r="B19" s="794"/>
      <c r="C19" s="674" t="s">
        <v>2</v>
      </c>
      <c r="D19" s="604" t="s">
        <v>3</v>
      </c>
      <c r="E19" s="624" t="s">
        <v>2</v>
      </c>
      <c r="F19" s="604" t="s">
        <v>3</v>
      </c>
      <c r="G19" s="624" t="s">
        <v>2</v>
      </c>
      <c r="H19" s="604" t="s">
        <v>3</v>
      </c>
      <c r="I19" s="624" t="s">
        <v>2</v>
      </c>
      <c r="J19" s="604" t="s">
        <v>3</v>
      </c>
      <c r="K19" s="624" t="s">
        <v>2</v>
      </c>
      <c r="L19" s="604" t="s">
        <v>3</v>
      </c>
      <c r="M19" s="624" t="s">
        <v>2</v>
      </c>
      <c r="N19" s="733" t="s">
        <v>3</v>
      </c>
      <c r="O19"/>
      <c r="P19"/>
      <c r="V19" s="258"/>
      <c r="W19" s="258"/>
    </row>
    <row r="20" spans="1:24">
      <c r="A20" s="609"/>
      <c r="B20" s="670" t="s">
        <v>56</v>
      </c>
      <c r="C20" s="620">
        <v>7.6000735706999878</v>
      </c>
      <c r="D20" s="631">
        <v>7.910862870703089</v>
      </c>
      <c r="E20" s="620">
        <v>5.1874049042529</v>
      </c>
      <c r="F20" s="631">
        <v>4.9412613277439776</v>
      </c>
      <c r="G20" s="620">
        <v>17.892998739375997</v>
      </c>
      <c r="H20" s="631">
        <v>17.228906777520994</v>
      </c>
      <c r="I20" s="620">
        <v>5.8542349936383582</v>
      </c>
      <c r="J20" s="631">
        <v>5.4019930065000006</v>
      </c>
      <c r="K20" s="620">
        <v>5.3253081032428549</v>
      </c>
      <c r="L20" s="631">
        <v>5.3679962598882751</v>
      </c>
      <c r="M20" s="620">
        <f t="shared" ref="M20:N24" si="3">(C20+E20+G20+I20+K20)</f>
        <v>41.8600203112101</v>
      </c>
      <c r="N20" s="680">
        <f t="shared" si="3"/>
        <v>40.851020242356334</v>
      </c>
      <c r="O20"/>
      <c r="P20"/>
      <c r="V20" s="258"/>
      <c r="W20" s="258"/>
    </row>
    <row r="21" spans="1:24">
      <c r="A21" s="609"/>
      <c r="B21" s="671" t="s">
        <v>57</v>
      </c>
      <c r="C21" s="621">
        <v>3.9339618491201449</v>
      </c>
      <c r="D21" s="629">
        <v>4.0433777727558393</v>
      </c>
      <c r="E21" s="621">
        <v>1.296316574123713</v>
      </c>
      <c r="F21" s="629">
        <v>1.4107486436990906</v>
      </c>
      <c r="G21" s="621">
        <v>8.0439449087129997</v>
      </c>
      <c r="H21" s="629">
        <v>8.213275019788</v>
      </c>
      <c r="I21" s="621">
        <v>1.3669132678077986</v>
      </c>
      <c r="J21" s="629">
        <v>1.4342881035799999</v>
      </c>
      <c r="K21" s="621">
        <v>2.475635166659389</v>
      </c>
      <c r="L21" s="629">
        <v>2.4505144671072512</v>
      </c>
      <c r="M21" s="621">
        <f t="shared" si="3"/>
        <v>17.116771766424044</v>
      </c>
      <c r="N21" s="681">
        <f t="shared" si="3"/>
        <v>17.552204006930182</v>
      </c>
      <c r="O21"/>
      <c r="P21"/>
      <c r="V21" s="258"/>
      <c r="W21" s="258"/>
    </row>
    <row r="22" spans="1:24">
      <c r="A22" s="609"/>
      <c r="B22" s="671" t="s">
        <v>58</v>
      </c>
      <c r="C22" s="621">
        <v>1.2054695138139495</v>
      </c>
      <c r="D22" s="629">
        <v>1.285202782137872</v>
      </c>
      <c r="E22" s="621">
        <v>0.11624072070207582</v>
      </c>
      <c r="F22" s="629">
        <v>0.13249332611158499</v>
      </c>
      <c r="G22" s="621">
        <v>1.5297552874690001</v>
      </c>
      <c r="H22" s="629">
        <v>1.8720613970250002</v>
      </c>
      <c r="I22" s="621">
        <v>0.35518833636691033</v>
      </c>
      <c r="J22" s="629">
        <v>0.43335343018000005</v>
      </c>
      <c r="K22" s="621">
        <v>1.0602976855341644</v>
      </c>
      <c r="L22" s="629">
        <v>1.0551496325115022</v>
      </c>
      <c r="M22" s="621">
        <f t="shared" si="3"/>
        <v>4.2669515438861003</v>
      </c>
      <c r="N22" s="681">
        <f t="shared" si="3"/>
        <v>4.7782605679659591</v>
      </c>
      <c r="O22"/>
      <c r="P22"/>
      <c r="V22" s="258"/>
      <c r="W22" s="258"/>
    </row>
    <row r="23" spans="1:24">
      <c r="A23" s="609"/>
      <c r="B23" s="672" t="s">
        <v>59</v>
      </c>
      <c r="C23" s="622">
        <v>4.8115896087526426</v>
      </c>
      <c r="D23" s="630">
        <v>4.8206565384745881</v>
      </c>
      <c r="E23" s="622">
        <v>8.2851847909780112</v>
      </c>
      <c r="F23" s="630">
        <v>7.0950967024453471</v>
      </c>
      <c r="G23" s="622">
        <v>17.402944458028198</v>
      </c>
      <c r="H23" s="630">
        <v>15.763856805666004</v>
      </c>
      <c r="I23" s="622">
        <v>6.6113430105572313</v>
      </c>
      <c r="J23" s="630">
        <v>6.1671654597399987</v>
      </c>
      <c r="K23" s="622">
        <v>6.5586590445635924</v>
      </c>
      <c r="L23" s="630">
        <v>6.3832582304929719</v>
      </c>
      <c r="M23" s="622">
        <f t="shared" si="3"/>
        <v>43.669720912879676</v>
      </c>
      <c r="N23" s="682">
        <f t="shared" si="3"/>
        <v>40.23003373681891</v>
      </c>
      <c r="O23"/>
      <c r="P23"/>
      <c r="V23" s="258"/>
      <c r="W23" s="258"/>
    </row>
    <row r="24" spans="1:24" s="259" customFormat="1">
      <c r="A24" s="676"/>
      <c r="B24" s="673" t="s">
        <v>49</v>
      </c>
      <c r="C24" s="623">
        <v>17.551138855855999</v>
      </c>
      <c r="D24" s="632">
        <v>18.060071448723001</v>
      </c>
      <c r="E24" s="623">
        <v>14.8851469900567</v>
      </c>
      <c r="F24" s="632">
        <v>13.579600000000001</v>
      </c>
      <c r="G24" s="623">
        <v>44.869643393586202</v>
      </c>
      <c r="H24" s="632">
        <v>43.078086616962516</v>
      </c>
      <c r="I24" s="623">
        <v>14.187679608370299</v>
      </c>
      <c r="J24" s="632">
        <v>13.436783559696424</v>
      </c>
      <c r="K24" s="623">
        <v>15.4199108</v>
      </c>
      <c r="L24" s="632">
        <v>15.257136000000001</v>
      </c>
      <c r="M24" s="623">
        <f t="shared" si="3"/>
        <v>106.91351964786921</v>
      </c>
      <c r="N24" s="683">
        <f t="shared" si="3"/>
        <v>103.41167762538194</v>
      </c>
      <c r="O24"/>
      <c r="P24"/>
      <c r="Q24"/>
      <c r="R24"/>
      <c r="S24"/>
      <c r="T24"/>
      <c r="U24"/>
      <c r="V24" s="258"/>
      <c r="W24" s="258"/>
      <c r="X24" s="258"/>
    </row>
    <row r="25" spans="1:24">
      <c r="A25" s="609"/>
      <c r="B25" s="675"/>
      <c r="C25" s="605"/>
      <c r="D25" s="606"/>
      <c r="E25" s="605"/>
      <c r="F25" s="606"/>
      <c r="G25" s="605"/>
      <c r="H25" s="606"/>
      <c r="I25" s="605"/>
      <c r="J25" s="606"/>
      <c r="K25" s="605"/>
      <c r="L25" s="606"/>
      <c r="M25" s="605"/>
      <c r="N25" s="684"/>
      <c r="O25"/>
      <c r="P25"/>
      <c r="V25" s="258"/>
      <c r="W25" s="258"/>
    </row>
    <row r="26" spans="1:24">
      <c r="A26" s="609"/>
      <c r="B26" s="670" t="s">
        <v>56</v>
      </c>
      <c r="C26" s="625">
        <f t="shared" ref="C26:L26" si="4">C20/C$24</f>
        <v>0.43302452525262747</v>
      </c>
      <c r="D26" s="633">
        <f t="shared" si="4"/>
        <v>0.43803054119492169</v>
      </c>
      <c r="E26" s="625">
        <f t="shared" si="4"/>
        <v>0.34849537647952644</v>
      </c>
      <c r="F26" s="633">
        <f t="shared" si="4"/>
        <v>0.36387384957907282</v>
      </c>
      <c r="G26" s="625">
        <f t="shared" si="4"/>
        <v>0.39877737789049766</v>
      </c>
      <c r="H26" s="633">
        <f t="shared" si="4"/>
        <v>0.39994596163741647</v>
      </c>
      <c r="I26" s="625">
        <f t="shared" si="4"/>
        <v>0.41262807980133254</v>
      </c>
      <c r="J26" s="633">
        <f t="shared" si="4"/>
        <v>0.40203021671817768</v>
      </c>
      <c r="K26" s="625">
        <f t="shared" si="4"/>
        <v>0.34535271781486926</v>
      </c>
      <c r="L26" s="633">
        <f t="shared" si="4"/>
        <v>0.35183511898224379</v>
      </c>
      <c r="M26" s="625">
        <f t="shared" ref="M26:N30" si="5">M20/M$24</f>
        <v>0.39153158972859958</v>
      </c>
      <c r="N26" s="685">
        <f t="shared" si="5"/>
        <v>0.39503295160090923</v>
      </c>
      <c r="O26"/>
      <c r="P26"/>
      <c r="V26" s="258"/>
      <c r="W26" s="258"/>
    </row>
    <row r="27" spans="1:24">
      <c r="A27" s="609"/>
      <c r="B27" s="671" t="s">
        <v>58</v>
      </c>
      <c r="C27" s="626">
        <f t="shared" ref="C27:L27" si="6">C21/C$24</f>
        <v>0.22414282522798026</v>
      </c>
      <c r="D27" s="634">
        <f t="shared" si="6"/>
        <v>0.22388492671449206</v>
      </c>
      <c r="E27" s="626">
        <f t="shared" si="6"/>
        <v>8.7087925634167701E-2</v>
      </c>
      <c r="F27" s="634">
        <f t="shared" si="6"/>
        <v>0.10388734894246447</v>
      </c>
      <c r="G27" s="626">
        <f t="shared" si="6"/>
        <v>0.17927365364046607</v>
      </c>
      <c r="H27" s="634">
        <f t="shared" si="6"/>
        <v>0.19066016308518968</v>
      </c>
      <c r="I27" s="626">
        <f t="shared" si="6"/>
        <v>9.634508993291345E-2</v>
      </c>
      <c r="J27" s="634">
        <f t="shared" si="6"/>
        <v>0.10674341051992094</v>
      </c>
      <c r="K27" s="626">
        <f t="shared" si="6"/>
        <v>0.16054795639021394</v>
      </c>
      <c r="L27" s="634">
        <f t="shared" si="6"/>
        <v>0.16061431628499942</v>
      </c>
      <c r="M27" s="626">
        <f t="shared" si="5"/>
        <v>0.1600992262045054</v>
      </c>
      <c r="N27" s="686">
        <f t="shared" si="5"/>
        <v>0.16973135346004745</v>
      </c>
      <c r="O27"/>
      <c r="P27"/>
      <c r="V27" s="258"/>
      <c r="W27" s="258"/>
    </row>
    <row r="28" spans="1:24">
      <c r="A28" s="609"/>
      <c r="B28" s="671" t="s">
        <v>57</v>
      </c>
      <c r="C28" s="626">
        <f t="shared" ref="C28:L28" si="7">C22/C$24</f>
        <v>6.8683264585519502E-2</v>
      </c>
      <c r="D28" s="634">
        <f t="shared" si="7"/>
        <v>7.1162663214643415E-2</v>
      </c>
      <c r="E28" s="626">
        <f t="shared" si="7"/>
        <v>7.8091751985872081E-3</v>
      </c>
      <c r="F28" s="634">
        <f t="shared" si="7"/>
        <v>9.7567915190127086E-3</v>
      </c>
      <c r="G28" s="626">
        <f t="shared" si="7"/>
        <v>3.4093323943993455E-2</v>
      </c>
      <c r="H28" s="634">
        <f t="shared" si="7"/>
        <v>4.3457394328369578E-2</v>
      </c>
      <c r="I28" s="626">
        <f t="shared" si="7"/>
        <v>2.5034984308312122E-2</v>
      </c>
      <c r="J28" s="634">
        <f t="shared" si="7"/>
        <v>3.2251277119610816E-2</v>
      </c>
      <c r="K28" s="626">
        <f t="shared" si="7"/>
        <v>6.8761596567352673E-2</v>
      </c>
      <c r="L28" s="634">
        <f t="shared" si="7"/>
        <v>6.915777853140341E-2</v>
      </c>
      <c r="M28" s="626">
        <f>M22/M$24</f>
        <v>3.9910308424413947E-2</v>
      </c>
      <c r="N28" s="686">
        <f t="shared" si="5"/>
        <v>4.6206199122652628E-2</v>
      </c>
      <c r="O28"/>
      <c r="P28"/>
      <c r="V28" s="258"/>
      <c r="W28" s="258"/>
    </row>
    <row r="29" spans="1:24">
      <c r="A29" s="609"/>
      <c r="B29" s="672" t="s">
        <v>59</v>
      </c>
      <c r="C29" s="627">
        <f t="shared" ref="C29:L29" si="8">C23/C$24</f>
        <v>0.27414686011370931</v>
      </c>
      <c r="D29" s="635">
        <f t="shared" si="8"/>
        <v>0.26692344779264143</v>
      </c>
      <c r="E29" s="627">
        <f t="shared" si="8"/>
        <v>0.55660752268771863</v>
      </c>
      <c r="F29" s="635">
        <f t="shared" si="8"/>
        <v>0.52248200995944993</v>
      </c>
      <c r="G29" s="627">
        <f t="shared" si="8"/>
        <v>0.38785564452504268</v>
      </c>
      <c r="H29" s="635">
        <f t="shared" si="8"/>
        <v>0.36593679161828874</v>
      </c>
      <c r="I29" s="627">
        <f t="shared" si="8"/>
        <v>0.46599184595744186</v>
      </c>
      <c r="J29" s="635">
        <f t="shared" si="8"/>
        <v>0.45897631917197695</v>
      </c>
      <c r="K29" s="627">
        <f t="shared" si="8"/>
        <v>0.42533702883440755</v>
      </c>
      <c r="L29" s="635">
        <f t="shared" si="8"/>
        <v>0.41837853647584788</v>
      </c>
      <c r="M29" s="627">
        <f t="shared" si="5"/>
        <v>0.4084583601466909</v>
      </c>
      <c r="N29" s="687">
        <f t="shared" si="5"/>
        <v>0.38902795758285452</v>
      </c>
      <c r="O29"/>
      <c r="P29"/>
      <c r="V29" s="258"/>
      <c r="W29" s="258"/>
    </row>
    <row r="30" spans="1:24" s="260" customFormat="1">
      <c r="A30" s="677"/>
      <c r="B30" s="673" t="s">
        <v>49</v>
      </c>
      <c r="C30" s="628">
        <f t="shared" ref="C30:L30" si="9">C24/C$24</f>
        <v>1</v>
      </c>
      <c r="D30" s="636">
        <f t="shared" si="9"/>
        <v>1</v>
      </c>
      <c r="E30" s="628">
        <f t="shared" si="9"/>
        <v>1</v>
      </c>
      <c r="F30" s="636">
        <f t="shared" si="9"/>
        <v>1</v>
      </c>
      <c r="G30" s="628">
        <f t="shared" si="9"/>
        <v>1</v>
      </c>
      <c r="H30" s="636">
        <f t="shared" si="9"/>
        <v>1</v>
      </c>
      <c r="I30" s="628">
        <f t="shared" si="9"/>
        <v>1</v>
      </c>
      <c r="J30" s="636">
        <f t="shared" si="9"/>
        <v>1</v>
      </c>
      <c r="K30" s="628">
        <f t="shared" si="9"/>
        <v>1</v>
      </c>
      <c r="L30" s="636">
        <f t="shared" si="9"/>
        <v>1</v>
      </c>
      <c r="M30" s="628">
        <f>M24/M$24</f>
        <v>1</v>
      </c>
      <c r="N30" s="688">
        <f t="shared" si="5"/>
        <v>1</v>
      </c>
      <c r="O30"/>
      <c r="P30"/>
      <c r="Q30"/>
      <c r="R30"/>
      <c r="S30"/>
      <c r="T30"/>
      <c r="U30"/>
    </row>
    <row r="31" spans="1:24">
      <c r="B31" s="678"/>
      <c r="C31" s="679"/>
      <c r="D31" s="679"/>
      <c r="E31" s="679"/>
      <c r="F31" s="679"/>
      <c r="G31" s="679"/>
      <c r="H31" s="679"/>
      <c r="I31" s="679"/>
      <c r="J31" s="679"/>
      <c r="K31" s="679"/>
      <c r="L31" s="679"/>
      <c r="M31" s="679"/>
      <c r="N31" s="679"/>
      <c r="O31"/>
      <c r="P31"/>
      <c r="V31" s="258"/>
      <c r="W31" s="258"/>
    </row>
    <row r="32" spans="1:24">
      <c r="A32" s="609"/>
      <c r="B32" s="802" t="s">
        <v>297</v>
      </c>
      <c r="C32" s="787"/>
      <c r="D32" s="787"/>
      <c r="E32" s="787"/>
      <c r="F32" s="787"/>
      <c r="G32" s="787"/>
      <c r="H32" s="787"/>
      <c r="I32" s="787"/>
      <c r="J32" s="787"/>
      <c r="K32" s="787"/>
      <c r="L32" s="787"/>
      <c r="M32" s="787"/>
      <c r="N32" s="787"/>
      <c r="O32"/>
      <c r="P32"/>
      <c r="V32" s="258"/>
      <c r="W32" s="258"/>
    </row>
    <row r="33" spans="1:23">
      <c r="A33" s="609"/>
      <c r="B33" s="789" t="s">
        <v>295</v>
      </c>
      <c r="C33" s="732" t="s">
        <v>7</v>
      </c>
      <c r="D33" s="660"/>
      <c r="E33" s="792" t="s">
        <v>8</v>
      </c>
      <c r="F33" s="792"/>
      <c r="G33" s="792"/>
      <c r="H33" s="792"/>
      <c r="I33" s="792"/>
      <c r="J33" s="792"/>
      <c r="K33" s="792" t="s">
        <v>9</v>
      </c>
      <c r="L33" s="660"/>
      <c r="M33" s="903" t="s">
        <v>296</v>
      </c>
      <c r="N33" s="904"/>
      <c r="O33"/>
      <c r="P33"/>
      <c r="V33" s="258"/>
      <c r="W33" s="258"/>
    </row>
    <row r="34" spans="1:23">
      <c r="A34" s="609"/>
      <c r="B34" s="790"/>
      <c r="C34" s="732" t="s">
        <v>140</v>
      </c>
      <c r="D34" s="660"/>
      <c r="E34" s="732" t="s">
        <v>291</v>
      </c>
      <c r="F34" s="660"/>
      <c r="G34" s="732" t="s">
        <v>275</v>
      </c>
      <c r="H34" s="660"/>
      <c r="I34" s="732" t="s">
        <v>292</v>
      </c>
      <c r="J34" s="660"/>
      <c r="K34" s="788" t="s">
        <v>293</v>
      </c>
      <c r="L34" s="731"/>
      <c r="M34" s="905"/>
      <c r="N34" s="906"/>
      <c r="O34"/>
      <c r="P34"/>
      <c r="V34" s="258"/>
      <c r="W34" s="258"/>
    </row>
    <row r="35" spans="1:23">
      <c r="A35" s="609"/>
      <c r="B35" s="791"/>
      <c r="C35" s="674" t="str">
        <f>'Reported EBITDA'!$F$5</f>
        <v>Q4 2024</v>
      </c>
      <c r="D35" s="604" t="str">
        <f>'Reported EBITDA'!$G$5</f>
        <v>Q4 2023</v>
      </c>
      <c r="E35" s="674" t="str">
        <f>'Reported EBITDA'!$F$5</f>
        <v>Q4 2024</v>
      </c>
      <c r="F35" s="604" t="str">
        <f>'Reported EBITDA'!$G$5</f>
        <v>Q4 2023</v>
      </c>
      <c r="G35" s="674" t="str">
        <f>'Reported EBITDA'!$F$5</f>
        <v>Q4 2024</v>
      </c>
      <c r="H35" s="604" t="str">
        <f>'Reported EBITDA'!$G$5</f>
        <v>Q4 2023</v>
      </c>
      <c r="I35" s="674" t="str">
        <f>'Reported EBITDA'!$F$5</f>
        <v>Q4 2024</v>
      </c>
      <c r="J35" s="604" t="str">
        <f>'Reported EBITDA'!$G$5</f>
        <v>Q4 2023</v>
      </c>
      <c r="K35" s="674" t="str">
        <f>'Reported EBITDA'!$F$5</f>
        <v>Q4 2024</v>
      </c>
      <c r="L35" s="604" t="str">
        <f>'Reported EBITDA'!$G$5</f>
        <v>Q4 2023</v>
      </c>
      <c r="M35" s="674" t="str">
        <f>'Reported EBITDA'!$F$5</f>
        <v>Q4 2024</v>
      </c>
      <c r="N35" s="733" t="str">
        <f>'Reported EBITDA'!$G$5</f>
        <v>Q4 2023</v>
      </c>
      <c r="O35"/>
      <c r="P35"/>
      <c r="V35" s="258"/>
      <c r="W35" s="258"/>
    </row>
    <row r="36" spans="1:23">
      <c r="A36" s="609"/>
      <c r="B36" s="670" t="s">
        <v>56</v>
      </c>
      <c r="C36" s="620">
        <v>1.5521568238139398</v>
      </c>
      <c r="D36" s="631">
        <v>1.6098177408008651</v>
      </c>
      <c r="E36" s="620">
        <v>1.2523913442600005</v>
      </c>
      <c r="F36" s="631">
        <v>1.6953884757539777</v>
      </c>
      <c r="G36" s="620">
        <v>4.4530283344279979</v>
      </c>
      <c r="H36" s="631">
        <v>4.4321271622779967</v>
      </c>
      <c r="I36" s="620">
        <v>1.4791232753499999</v>
      </c>
      <c r="J36" s="631">
        <v>1.4415023061000001</v>
      </c>
      <c r="K36" s="620">
        <v>1.3326093389155598</v>
      </c>
      <c r="L36" s="631">
        <v>1.3639209082938915</v>
      </c>
      <c r="M36" s="620">
        <f t="shared" ref="M36:N40" si="10">(C36+E36+G36+I36+K36)</f>
        <v>10.069309116767498</v>
      </c>
      <c r="N36" s="680">
        <f t="shared" si="10"/>
        <v>10.542756593226731</v>
      </c>
      <c r="O36"/>
      <c r="P36"/>
      <c r="V36" s="258"/>
      <c r="W36" s="258"/>
    </row>
    <row r="37" spans="1:23">
      <c r="A37" s="609"/>
      <c r="B37" s="671" t="s">
        <v>57</v>
      </c>
      <c r="C37" s="621">
        <v>0.991044568303595</v>
      </c>
      <c r="D37" s="629">
        <v>0.97858099267067156</v>
      </c>
      <c r="E37" s="621">
        <v>0.2945599342400001</v>
      </c>
      <c r="F37" s="629">
        <v>0.3590681000690904</v>
      </c>
      <c r="G37" s="621">
        <v>1.9501917671260007</v>
      </c>
      <c r="H37" s="629">
        <v>2.1220191100410002</v>
      </c>
      <c r="I37" s="621">
        <v>0.32255570153000007</v>
      </c>
      <c r="J37" s="629">
        <v>0.36438415986999984</v>
      </c>
      <c r="K37" s="621">
        <v>0.61521431835643736</v>
      </c>
      <c r="L37" s="629">
        <v>0.62272381295847112</v>
      </c>
      <c r="M37" s="621">
        <f t="shared" si="10"/>
        <v>4.1735662895560335</v>
      </c>
      <c r="N37" s="681">
        <f t="shared" si="10"/>
        <v>4.4467761756092328</v>
      </c>
      <c r="O37"/>
      <c r="P37"/>
      <c r="V37" s="258"/>
      <c r="W37" s="258"/>
    </row>
    <row r="38" spans="1:23">
      <c r="A38" s="609"/>
      <c r="B38" s="671" t="s">
        <v>58</v>
      </c>
      <c r="C38" s="621">
        <v>0.32139235361211549</v>
      </c>
      <c r="D38" s="629">
        <v>0.33716250526359226</v>
      </c>
      <c r="E38" s="621">
        <v>2.6699170800000005E-2</v>
      </c>
      <c r="F38" s="629">
        <v>3.2837157501585008E-2</v>
      </c>
      <c r="G38" s="621">
        <v>0.34893094547999998</v>
      </c>
      <c r="H38" s="629">
        <v>0.46116783120200011</v>
      </c>
      <c r="I38" s="621">
        <v>8.2900029300000025E-2</v>
      </c>
      <c r="J38" s="629">
        <v>0.10333481472</v>
      </c>
      <c r="K38" s="621">
        <v>0.13730424119563747</v>
      </c>
      <c r="L38" s="629">
        <v>0.27328350764152676</v>
      </c>
      <c r="M38" s="621">
        <f t="shared" si="10"/>
        <v>0.91722674038775298</v>
      </c>
      <c r="N38" s="681">
        <f t="shared" si="10"/>
        <v>1.2077858163287041</v>
      </c>
      <c r="O38"/>
      <c r="P38"/>
      <c r="V38" s="258"/>
      <c r="W38" s="258"/>
    </row>
    <row r="39" spans="1:23">
      <c r="A39" s="609"/>
      <c r="B39" s="672" t="s">
        <v>59</v>
      </c>
      <c r="C39" s="622">
        <v>1.2161916540404925</v>
      </c>
      <c r="D39" s="630">
        <v>1.2648197253362612</v>
      </c>
      <c r="E39" s="622">
        <v>2.4103234410408136</v>
      </c>
      <c r="F39" s="630">
        <v>1.8652874050477439</v>
      </c>
      <c r="G39" s="622">
        <v>4.5657167483758005</v>
      </c>
      <c r="H39" s="630">
        <v>4.2359058196650983</v>
      </c>
      <c r="I39" s="622">
        <v>1.9414648914133332</v>
      </c>
      <c r="J39" s="630">
        <v>1.8046952616007166</v>
      </c>
      <c r="K39" s="622">
        <v>1.8263577209252655</v>
      </c>
      <c r="L39" s="630">
        <v>1.6671001346453986</v>
      </c>
      <c r="M39" s="622">
        <f t="shared" si="10"/>
        <v>11.960054455795706</v>
      </c>
      <c r="N39" s="682">
        <f t="shared" si="10"/>
        <v>10.837808346295219</v>
      </c>
      <c r="O39"/>
      <c r="P39"/>
      <c r="V39" s="258"/>
      <c r="W39" s="258"/>
    </row>
    <row r="40" spans="1:23">
      <c r="A40" s="609"/>
      <c r="B40" s="673" t="s">
        <v>49</v>
      </c>
      <c r="C40" s="623">
        <v>4.080785855856</v>
      </c>
      <c r="D40" s="632">
        <v>4.1903524686019988</v>
      </c>
      <c r="E40" s="623">
        <v>3.9839738903408017</v>
      </c>
      <c r="F40" s="632">
        <v>3.9525811383723974</v>
      </c>
      <c r="G40" s="623">
        <v>11.317867795409802</v>
      </c>
      <c r="H40" s="632">
        <v>11.25120654014861</v>
      </c>
      <c r="I40" s="623">
        <v>3.8260438975932995</v>
      </c>
      <c r="J40" s="632">
        <v>3.7139001019871429</v>
      </c>
      <c r="K40" s="623">
        <v>3.9114598000000007</v>
      </c>
      <c r="L40" s="632">
        <v>3.9272520000000024</v>
      </c>
      <c r="M40" s="623">
        <f t="shared" si="10"/>
        <v>27.120131239199903</v>
      </c>
      <c r="N40" s="683">
        <f t="shared" si="10"/>
        <v>27.035292249110149</v>
      </c>
      <c r="O40"/>
      <c r="P40"/>
      <c r="V40" s="258"/>
      <c r="W40" s="258"/>
    </row>
    <row r="41" spans="1:23">
      <c r="A41" s="609"/>
      <c r="B41" s="675"/>
      <c r="C41" s="605"/>
      <c r="D41" s="606"/>
      <c r="E41" s="605"/>
      <c r="F41" s="606"/>
      <c r="G41" s="605"/>
      <c r="H41" s="606"/>
      <c r="I41" s="605"/>
      <c r="J41" s="606"/>
      <c r="K41" s="605"/>
      <c r="L41" s="606"/>
      <c r="M41" s="605"/>
      <c r="N41" s="684"/>
      <c r="O41"/>
      <c r="P41"/>
      <c r="V41" s="258"/>
      <c r="W41" s="258"/>
    </row>
    <row r="42" spans="1:23">
      <c r="A42" s="609"/>
      <c r="B42" s="670" t="s">
        <v>56</v>
      </c>
      <c r="C42" s="625">
        <f t="shared" ref="C42:L42" si="11">C36/C$40</f>
        <v>0.38035733278838124</v>
      </c>
      <c r="D42" s="633">
        <f t="shared" si="11"/>
        <v>0.38417239429453975</v>
      </c>
      <c r="E42" s="625">
        <f t="shared" si="11"/>
        <v>0.31435731727470406</v>
      </c>
      <c r="F42" s="633">
        <f t="shared" si="11"/>
        <v>0.42893198555617973</v>
      </c>
      <c r="G42" s="625">
        <f t="shared" si="11"/>
        <v>0.39345117074384073</v>
      </c>
      <c r="H42" s="633">
        <f t="shared" si="11"/>
        <v>0.39392461123724565</v>
      </c>
      <c r="I42" s="625">
        <f t="shared" si="11"/>
        <v>0.38659338861229858</v>
      </c>
      <c r="J42" s="633">
        <f t="shared" si="11"/>
        <v>0.38813707060368052</v>
      </c>
      <c r="K42" s="625">
        <f t="shared" si="11"/>
        <v>0.3406936047036862</v>
      </c>
      <c r="L42" s="633">
        <f t="shared" si="11"/>
        <v>0.34729650867677719</v>
      </c>
      <c r="M42" s="625">
        <f>M36/M$40</f>
        <v>0.37128541259465386</v>
      </c>
      <c r="N42" s="685">
        <f t="shared" ref="N42" si="12">N36/N$40</f>
        <v>0.38996273818988358</v>
      </c>
      <c r="O42"/>
      <c r="P42"/>
      <c r="V42" s="258"/>
      <c r="W42" s="258"/>
    </row>
    <row r="43" spans="1:23">
      <c r="A43" s="609"/>
      <c r="B43" s="671" t="s">
        <v>58</v>
      </c>
      <c r="C43" s="626">
        <f t="shared" ref="C43:L43" si="13">C37/C$40</f>
        <v>0.24285630349395287</v>
      </c>
      <c r="D43" s="634">
        <f t="shared" si="13"/>
        <v>0.233531904536219</v>
      </c>
      <c r="E43" s="626">
        <f t="shared" si="13"/>
        <v>7.3936211016383577E-2</v>
      </c>
      <c r="F43" s="634">
        <f t="shared" si="13"/>
        <v>9.0843954241240005E-2</v>
      </c>
      <c r="G43" s="626">
        <f t="shared" si="13"/>
        <v>0.17231088066932024</v>
      </c>
      <c r="H43" s="634">
        <f t="shared" si="13"/>
        <v>0.18860369352111919</v>
      </c>
      <c r="I43" s="626">
        <f t="shared" si="13"/>
        <v>8.4305279856537352E-2</v>
      </c>
      <c r="J43" s="634">
        <f t="shared" si="13"/>
        <v>9.8113613684717604E-2</v>
      </c>
      <c r="K43" s="626">
        <f t="shared" si="13"/>
        <v>0.15728509298662285</v>
      </c>
      <c r="L43" s="634">
        <f t="shared" si="13"/>
        <v>0.15856477072478944</v>
      </c>
      <c r="M43" s="626">
        <f t="shared" ref="M43:N43" si="14">M37/M$40</f>
        <v>0.15389181758543591</v>
      </c>
      <c r="N43" s="686">
        <f t="shared" si="14"/>
        <v>0.16448041821170237</v>
      </c>
      <c r="O43"/>
      <c r="P43"/>
      <c r="V43" s="258"/>
      <c r="W43" s="258"/>
    </row>
    <row r="44" spans="1:23">
      <c r="A44" s="609"/>
      <c r="B44" s="671" t="s">
        <v>57</v>
      </c>
      <c r="C44" s="626">
        <f t="shared" ref="C44:L44" si="15">C38/C$40</f>
        <v>7.8757466077498714E-2</v>
      </c>
      <c r="D44" s="634">
        <f t="shared" si="15"/>
        <v>8.0461609802498946E-2</v>
      </c>
      <c r="E44" s="626">
        <f t="shared" si="15"/>
        <v>6.7016430164696869E-3</v>
      </c>
      <c r="F44" s="634">
        <f t="shared" si="15"/>
        <v>8.3077756918879513E-3</v>
      </c>
      <c r="G44" s="626">
        <f t="shared" si="15"/>
        <v>3.0830095543395216E-2</v>
      </c>
      <c r="H44" s="634">
        <f t="shared" si="15"/>
        <v>4.0988300193083901E-2</v>
      </c>
      <c r="I44" s="626">
        <f t="shared" si="15"/>
        <v>2.1667296957085809E-2</v>
      </c>
      <c r="J44" s="634">
        <f t="shared" si="15"/>
        <v>2.7823800286041655E-2</v>
      </c>
      <c r="K44" s="626">
        <f t="shared" si="15"/>
        <v>3.5103068474751406E-2</v>
      </c>
      <c r="L44" s="634">
        <f t="shared" si="15"/>
        <v>6.9586445596444182E-2</v>
      </c>
      <c r="M44" s="626">
        <f t="shared" ref="M44:N44" si="16">M38/M$40</f>
        <v>3.3820881333419865E-2</v>
      </c>
      <c r="N44" s="686">
        <f t="shared" si="16"/>
        <v>4.4674413178147084E-2</v>
      </c>
      <c r="O44"/>
      <c r="P44"/>
      <c r="V44" s="258"/>
      <c r="W44" s="258"/>
    </row>
    <row r="45" spans="1:23">
      <c r="A45" s="609"/>
      <c r="B45" s="672" t="s">
        <v>59</v>
      </c>
      <c r="C45" s="627">
        <f t="shared" ref="C45:L45" si="17">C39/C$40</f>
        <v>0.29802878587594495</v>
      </c>
      <c r="D45" s="635">
        <f t="shared" si="17"/>
        <v>0.30184089162271238</v>
      </c>
      <c r="E45" s="627">
        <f t="shared" si="17"/>
        <v>0.60500482869244576</v>
      </c>
      <c r="F45" s="635">
        <f t="shared" si="17"/>
        <v>0.47191628451069217</v>
      </c>
      <c r="G45" s="627">
        <f t="shared" si="17"/>
        <v>0.40340785304344362</v>
      </c>
      <c r="H45" s="635">
        <f t="shared" si="17"/>
        <v>0.37648458452431438</v>
      </c>
      <c r="I45" s="627">
        <f t="shared" si="17"/>
        <v>0.50743403457408709</v>
      </c>
      <c r="J45" s="635">
        <f t="shared" si="17"/>
        <v>0.48592994212071139</v>
      </c>
      <c r="K45" s="627">
        <f t="shared" si="17"/>
        <v>0.46692483479576224</v>
      </c>
      <c r="L45" s="635">
        <f t="shared" si="17"/>
        <v>0.42449533023228397</v>
      </c>
      <c r="M45" s="627">
        <f t="shared" ref="M45:N45" si="18">M39/M$40</f>
        <v>0.44100282370715221</v>
      </c>
      <c r="N45" s="687">
        <f t="shared" si="18"/>
        <v>0.40087631553721931</v>
      </c>
      <c r="O45"/>
      <c r="P45"/>
      <c r="V45" s="258"/>
      <c r="W45" s="258"/>
    </row>
    <row r="46" spans="1:23">
      <c r="A46" s="609"/>
      <c r="B46" s="673" t="s">
        <v>49</v>
      </c>
      <c r="C46" s="628">
        <f t="shared" ref="C46:L46" si="19">C40/C$40</f>
        <v>1</v>
      </c>
      <c r="D46" s="636">
        <f t="shared" si="19"/>
        <v>1</v>
      </c>
      <c r="E46" s="628">
        <f t="shared" si="19"/>
        <v>1</v>
      </c>
      <c r="F46" s="636">
        <f t="shared" si="19"/>
        <v>1</v>
      </c>
      <c r="G46" s="628">
        <f t="shared" si="19"/>
        <v>1</v>
      </c>
      <c r="H46" s="636">
        <f t="shared" si="19"/>
        <v>1</v>
      </c>
      <c r="I46" s="628">
        <f t="shared" si="19"/>
        <v>1</v>
      </c>
      <c r="J46" s="636">
        <f t="shared" si="19"/>
        <v>1</v>
      </c>
      <c r="K46" s="628">
        <f t="shared" si="19"/>
        <v>1</v>
      </c>
      <c r="L46" s="636">
        <f t="shared" si="19"/>
        <v>1</v>
      </c>
      <c r="M46" s="628">
        <f t="shared" ref="M46:N46" si="20">M40/M$40</f>
        <v>1</v>
      </c>
      <c r="N46" s="688">
        <f t="shared" si="20"/>
        <v>1</v>
      </c>
      <c r="O46"/>
      <c r="P46"/>
      <c r="V46" s="258"/>
      <c r="W46" s="258"/>
    </row>
    <row r="49" spans="12:16">
      <c r="L49"/>
      <c r="M49"/>
      <c r="N49"/>
      <c r="O49"/>
      <c r="P49"/>
    </row>
    <row r="50" spans="12:16">
      <c r="L50"/>
      <c r="M50"/>
      <c r="N50"/>
      <c r="O50"/>
      <c r="P50"/>
    </row>
    <row r="51" spans="12:16">
      <c r="L51"/>
      <c r="M51"/>
      <c r="N51"/>
      <c r="O51"/>
      <c r="P51"/>
    </row>
    <row r="52" spans="12:16">
      <c r="L52"/>
      <c r="M52"/>
      <c r="N52"/>
      <c r="O52"/>
      <c r="P52"/>
    </row>
    <row r="53" spans="12:16">
      <c r="L53"/>
      <c r="M53"/>
      <c r="N53"/>
      <c r="O53"/>
      <c r="P53"/>
    </row>
  </sheetData>
  <mergeCells count="14">
    <mergeCell ref="M33:N34"/>
    <mergeCell ref="M17:N18"/>
    <mergeCell ref="G2:H3"/>
    <mergeCell ref="C2:F2"/>
    <mergeCell ref="C17:D17"/>
    <mergeCell ref="C18:D18"/>
    <mergeCell ref="E18:F18"/>
    <mergeCell ref="G18:H18"/>
    <mergeCell ref="K17:L17"/>
    <mergeCell ref="K18:L18"/>
    <mergeCell ref="I2:J3"/>
    <mergeCell ref="K2:L3"/>
    <mergeCell ref="M2:N3"/>
    <mergeCell ref="I18:J18"/>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N49"/>
  <sheetViews>
    <sheetView showGridLines="0" tabSelected="1" zoomScale="70" zoomScaleNormal="70" workbookViewId="0">
      <pane xSplit="1" ySplit="5" topLeftCell="AD6" activePane="bottomRight" state="frozen"/>
      <selection pane="topRight" activeCell="B1" sqref="B1"/>
      <selection pane="bottomLeft" activeCell="A6" sqref="A6"/>
      <selection pane="bottomRight" activeCell="AG18" sqref="AG18"/>
    </sheetView>
  </sheetViews>
  <sheetFormatPr baseColWidth="10" defaultColWidth="23.26953125" defaultRowHeight="15.5"/>
  <cols>
    <col min="1" max="1" width="56.453125" style="237" customWidth="1"/>
    <col min="2" max="4" width="20.7265625" style="237" customWidth="1"/>
    <col min="5" max="5" width="21" style="237" customWidth="1"/>
    <col min="6" max="6" width="22.81640625" style="237" customWidth="1"/>
    <col min="7" max="7" width="21" style="237" customWidth="1"/>
    <col min="8" max="8" width="21.54296875" style="237" customWidth="1"/>
    <col min="9" max="9" width="19.453125" style="237" customWidth="1"/>
    <col min="10" max="10" width="20.7265625" style="237" customWidth="1"/>
    <col min="11" max="11" width="21" style="237" customWidth="1"/>
    <col min="12" max="13" width="19.26953125" style="237" customWidth="1"/>
    <col min="14" max="14" width="22.453125" style="237" customWidth="1"/>
    <col min="15" max="15" width="22.1796875" style="237" customWidth="1"/>
    <col min="16" max="16" width="21.54296875" style="237" customWidth="1"/>
    <col min="17" max="17" width="21.453125" style="237" customWidth="1"/>
    <col min="18" max="18" width="19.7265625" style="237" customWidth="1"/>
    <col min="19" max="19" width="19.26953125" style="237" customWidth="1"/>
    <col min="20" max="20" width="20.26953125" style="237" customWidth="1"/>
    <col min="21" max="21" width="20" style="237" customWidth="1"/>
    <col min="22" max="22" width="21.26953125" style="237" customWidth="1"/>
    <col min="23" max="23" width="19.7265625" style="237" customWidth="1"/>
    <col min="24" max="24" width="22.7265625" style="237" customWidth="1"/>
    <col min="25" max="25" width="20.453125" style="237" customWidth="1"/>
    <col min="26" max="26" width="19.7265625" style="237" customWidth="1"/>
    <col min="27" max="27" width="19.26953125" style="237" customWidth="1"/>
    <col min="28" max="28" width="19.7265625" style="237" customWidth="1"/>
    <col min="29" max="29" width="21.453125" style="237" customWidth="1"/>
    <col min="30" max="30" width="19.7265625" style="237" customWidth="1"/>
    <col min="31" max="31" width="19.26953125" style="237" customWidth="1"/>
    <col min="32" max="32" width="19.7265625" style="237" customWidth="1"/>
    <col min="33" max="33" width="19.26953125" style="237" customWidth="1"/>
    <col min="34" max="34" width="19.7265625" style="237" bestFit="1" customWidth="1"/>
    <col min="35" max="35" width="19.26953125" style="237" bestFit="1" customWidth="1"/>
    <col min="36" max="36" width="22.26953125" style="237" bestFit="1" customWidth="1"/>
    <col min="37" max="37" width="11.54296875" style="237" customWidth="1"/>
    <col min="38" max="38" width="9.7265625" style="237" customWidth="1"/>
    <col min="39" max="16384" width="23.26953125" style="237"/>
  </cols>
  <sheetData>
    <row r="1" spans="1:40">
      <c r="A1" s="236"/>
      <c r="B1" s="236"/>
      <c r="C1" s="236"/>
      <c r="D1" s="236"/>
      <c r="E1" s="236"/>
      <c r="F1" s="236"/>
      <c r="G1" s="236"/>
      <c r="H1" s="236"/>
      <c r="I1" s="236"/>
      <c r="J1" s="236"/>
      <c r="K1" s="236"/>
      <c r="N1" s="236"/>
      <c r="O1" s="236"/>
      <c r="P1" s="236"/>
      <c r="Q1" s="236"/>
      <c r="T1" s="236"/>
      <c r="U1" s="236"/>
      <c r="V1" s="236"/>
      <c r="W1" s="236"/>
      <c r="X1" s="236"/>
      <c r="Y1" s="236"/>
    </row>
    <row r="2" spans="1:40">
      <c r="A2" s="518"/>
      <c r="B2" s="518"/>
      <c r="C2" s="518"/>
      <c r="D2" s="518"/>
      <c r="E2" s="518"/>
      <c r="F2" s="518"/>
      <c r="G2" s="518"/>
      <c r="H2" s="518"/>
      <c r="I2" s="518"/>
      <c r="J2" s="519"/>
      <c r="K2" s="518"/>
      <c r="L2" s="518"/>
      <c r="M2" s="518"/>
      <c r="N2" s="518"/>
      <c r="O2" s="518"/>
      <c r="P2" s="518"/>
      <c r="Q2" s="518"/>
      <c r="R2" s="518"/>
      <c r="S2" s="518"/>
      <c r="T2" s="518"/>
      <c r="U2" s="518"/>
      <c r="V2" s="518"/>
      <c r="W2" s="518"/>
      <c r="X2" s="518"/>
      <c r="Y2" s="518"/>
      <c r="Z2" s="518"/>
      <c r="AA2" s="703"/>
      <c r="AB2" s="518"/>
      <c r="AC2" s="518"/>
      <c r="AD2" s="520"/>
      <c r="AE2" s="518"/>
      <c r="AF2" s="518"/>
      <c r="AG2" s="518"/>
      <c r="AH2" s="518"/>
      <c r="AI2" s="518"/>
    </row>
    <row r="3" spans="1:40" s="239" customFormat="1" ht="14.25" customHeight="1">
      <c r="A3" s="923" t="s">
        <v>16</v>
      </c>
      <c r="B3" s="920" t="s">
        <v>298</v>
      </c>
      <c r="C3" s="920"/>
      <c r="D3" s="920" t="s">
        <v>235</v>
      </c>
      <c r="E3" s="920"/>
      <c r="F3" s="920" t="s">
        <v>299</v>
      </c>
      <c r="G3" s="920"/>
      <c r="H3" s="920" t="s">
        <v>300</v>
      </c>
      <c r="I3" s="920"/>
      <c r="J3" s="920" t="s">
        <v>277</v>
      </c>
      <c r="K3" s="920"/>
      <c r="L3" s="920" t="s">
        <v>301</v>
      </c>
      <c r="M3" s="920"/>
      <c r="N3" s="920" t="s">
        <v>302</v>
      </c>
      <c r="O3" s="920"/>
      <c r="P3" s="920" t="s">
        <v>303</v>
      </c>
      <c r="Q3" s="920"/>
      <c r="R3" s="920" t="s">
        <v>283</v>
      </c>
      <c r="S3" s="920"/>
      <c r="T3" s="920" t="s">
        <v>304</v>
      </c>
      <c r="U3" s="920"/>
      <c r="V3" s="920" t="s">
        <v>305</v>
      </c>
      <c r="W3" s="920"/>
      <c r="X3" s="920" t="s">
        <v>306</v>
      </c>
      <c r="Y3" s="920"/>
      <c r="Z3" s="921" t="s">
        <v>7</v>
      </c>
      <c r="AA3" s="921"/>
      <c r="AB3" s="921" t="s">
        <v>8</v>
      </c>
      <c r="AC3" s="921"/>
      <c r="AD3" s="921" t="s">
        <v>9</v>
      </c>
      <c r="AE3" s="921"/>
      <c r="AF3" s="921" t="s">
        <v>46</v>
      </c>
      <c r="AG3" s="922"/>
      <c r="AH3" s="918" t="s">
        <v>307</v>
      </c>
      <c r="AI3" s="919"/>
      <c r="AJ3" s="237"/>
      <c r="AK3" s="237"/>
      <c r="AL3" s="237"/>
      <c r="AM3" s="237"/>
      <c r="AN3" s="237"/>
    </row>
    <row r="4" spans="1:40" s="719" customFormat="1" ht="46.5" customHeight="1">
      <c r="A4" s="924"/>
      <c r="B4" s="716" t="s">
        <v>2</v>
      </c>
      <c r="C4" s="717" t="s">
        <v>3</v>
      </c>
      <c r="D4" s="716" t="s">
        <v>2</v>
      </c>
      <c r="E4" s="717" t="s">
        <v>3</v>
      </c>
      <c r="F4" s="716" t="s">
        <v>2</v>
      </c>
      <c r="G4" s="717" t="s">
        <v>3</v>
      </c>
      <c r="H4" s="716" t="s">
        <v>2</v>
      </c>
      <c r="I4" s="717" t="s">
        <v>3</v>
      </c>
      <c r="J4" s="716" t="s">
        <v>2</v>
      </c>
      <c r="K4" s="717" t="s">
        <v>3</v>
      </c>
      <c r="L4" s="716" t="s">
        <v>2</v>
      </c>
      <c r="M4" s="717" t="s">
        <v>3</v>
      </c>
      <c r="N4" s="716" t="s">
        <v>2</v>
      </c>
      <c r="O4" s="717" t="s">
        <v>3</v>
      </c>
      <c r="P4" s="716" t="s">
        <v>2</v>
      </c>
      <c r="Q4" s="717" t="s">
        <v>3</v>
      </c>
      <c r="R4" s="716" t="s">
        <v>2</v>
      </c>
      <c r="S4" s="717" t="s">
        <v>3</v>
      </c>
      <c r="T4" s="716" t="s">
        <v>2</v>
      </c>
      <c r="U4" s="717" t="s">
        <v>3</v>
      </c>
      <c r="V4" s="716" t="s">
        <v>2</v>
      </c>
      <c r="W4" s="717" t="s">
        <v>3</v>
      </c>
      <c r="X4" s="716" t="s">
        <v>2</v>
      </c>
      <c r="Y4" s="717" t="s">
        <v>3</v>
      </c>
      <c r="Z4" s="716" t="str">
        <f>$X$4</f>
        <v xml:space="preserve"> December 2024</v>
      </c>
      <c r="AA4" s="717" t="str">
        <f>$Y$4</f>
        <v xml:space="preserve"> December 2023</v>
      </c>
      <c r="AB4" s="716" t="str">
        <f>$X$4</f>
        <v xml:space="preserve"> December 2024</v>
      </c>
      <c r="AC4" s="717" t="str">
        <f>$Y$4</f>
        <v xml:space="preserve"> December 2023</v>
      </c>
      <c r="AD4" s="716" t="str">
        <f>$X$4</f>
        <v xml:space="preserve"> December 2024</v>
      </c>
      <c r="AE4" s="717" t="str">
        <f>$Y$4</f>
        <v xml:space="preserve"> December 2023</v>
      </c>
      <c r="AF4" s="716" t="str">
        <f>$X$4</f>
        <v xml:space="preserve"> December 2024</v>
      </c>
      <c r="AG4" s="717" t="str">
        <f>$Y$4</f>
        <v xml:space="preserve"> December 2023</v>
      </c>
      <c r="AH4" s="716" t="str">
        <f>$X$4</f>
        <v xml:space="preserve"> December 2024</v>
      </c>
      <c r="AI4" s="716" t="str">
        <f>$Y$4</f>
        <v xml:space="preserve"> December 2023</v>
      </c>
      <c r="AJ4" s="718"/>
      <c r="AK4" s="718"/>
      <c r="AL4" s="718"/>
      <c r="AM4" s="718"/>
      <c r="AN4" s="718"/>
    </row>
    <row r="5" spans="1:40" s="240" customFormat="1">
      <c r="A5" s="523" t="s">
        <v>308</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3"/>
      <c r="AB5" s="524"/>
      <c r="AC5" s="523"/>
      <c r="AD5" s="524"/>
      <c r="AE5" s="523"/>
      <c r="AF5" s="524"/>
      <c r="AG5" s="523"/>
      <c r="AH5" s="525"/>
      <c r="AI5" s="540"/>
      <c r="AJ5" s="237"/>
      <c r="AK5" s="237"/>
      <c r="AL5" s="237"/>
      <c r="AM5" s="237"/>
      <c r="AN5" s="237"/>
    </row>
    <row r="6" spans="1:40" s="238" customFormat="1">
      <c r="A6" s="526" t="s">
        <v>309</v>
      </c>
      <c r="B6" s="527">
        <v>2.9901900000000001</v>
      </c>
      <c r="C6" s="528">
        <v>2.7499661299999998</v>
      </c>
      <c r="D6" s="527">
        <v>2.67635927345215</v>
      </c>
      <c r="E6" s="528">
        <v>1.7765553163126089</v>
      </c>
      <c r="F6" s="527">
        <v>1.7501191793671</v>
      </c>
      <c r="G6" s="528">
        <v>1.70376541456734</v>
      </c>
      <c r="H6" s="527">
        <v>0</v>
      </c>
      <c r="I6" s="528">
        <v>0</v>
      </c>
      <c r="J6" s="527">
        <v>16.313703706022171</v>
      </c>
      <c r="K6" s="528">
        <v>14.144690999999998</v>
      </c>
      <c r="L6" s="527">
        <v>0</v>
      </c>
      <c r="M6" s="529">
        <v>0</v>
      </c>
      <c r="N6" s="527">
        <v>12.90351721363</v>
      </c>
      <c r="O6" s="528">
        <v>15.610698439989996</v>
      </c>
      <c r="P6" s="527">
        <v>1.12657815714</v>
      </c>
      <c r="Q6" s="528">
        <v>0.34785753863999996</v>
      </c>
      <c r="R6" s="527">
        <v>0.38229000000000002</v>
      </c>
      <c r="S6" s="528">
        <v>0.68940999999999997</v>
      </c>
      <c r="T6" s="527">
        <v>1.8089000000000002</v>
      </c>
      <c r="U6" s="528">
        <v>1.3982516024025098</v>
      </c>
      <c r="V6" s="527">
        <v>0.283028</v>
      </c>
      <c r="W6" s="528">
        <v>0.23301531850312457</v>
      </c>
      <c r="X6" s="527">
        <v>0.51236000000000004</v>
      </c>
      <c r="Y6" s="528">
        <v>0.56060785356248855</v>
      </c>
      <c r="Z6" s="527">
        <f t="shared" ref="Z6:AA10" si="0">B6</f>
        <v>2.9901900000000001</v>
      </c>
      <c r="AA6" s="528">
        <f t="shared" si="0"/>
        <v>2.7499661299999998</v>
      </c>
      <c r="AB6" s="527">
        <f t="shared" ref="AB6:AC9" si="1">D6+F6+H6+J6+L6</f>
        <v>20.740182158841421</v>
      </c>
      <c r="AC6" s="528">
        <f t="shared" si="1"/>
        <v>17.625011730879947</v>
      </c>
      <c r="AD6" s="527">
        <f t="shared" ref="AD6:AE10" si="2">N6+P6</f>
        <v>14.030095370769999</v>
      </c>
      <c r="AE6" s="528">
        <f t="shared" si="2"/>
        <v>15.958555978629995</v>
      </c>
      <c r="AF6" s="527">
        <f t="shared" ref="AF6:AG10" si="3">T6+V6+X6</f>
        <v>2.6042880000000004</v>
      </c>
      <c r="AG6" s="561">
        <f t="shared" si="3"/>
        <v>2.1918747744681228</v>
      </c>
      <c r="AH6" s="555">
        <f>Z6+AB6+AD6+AF6</f>
        <v>40.364755529611415</v>
      </c>
      <c r="AI6" s="568">
        <f t="shared" ref="AI6:AI22" si="4">AA6+AC6+AE6+AG6</f>
        <v>38.525408613978065</v>
      </c>
      <c r="AJ6" s="237"/>
      <c r="AK6" s="237"/>
      <c r="AL6" s="237"/>
      <c r="AM6" s="237"/>
      <c r="AN6" s="237"/>
    </row>
    <row r="7" spans="1:40">
      <c r="A7" s="241" t="s">
        <v>310</v>
      </c>
      <c r="B7" s="517">
        <v>2.9901900000000001</v>
      </c>
      <c r="C7" s="242">
        <v>2.7499661299999998</v>
      </c>
      <c r="D7" s="517">
        <v>2.6763592734521504</v>
      </c>
      <c r="E7" s="242">
        <v>1.7765553163126089</v>
      </c>
      <c r="F7" s="517">
        <v>1.7501191793671036</v>
      </c>
      <c r="G7" s="242">
        <v>1.7037654145673369</v>
      </c>
      <c r="H7" s="517">
        <v>0</v>
      </c>
      <c r="I7" s="242">
        <v>0</v>
      </c>
      <c r="J7" s="517">
        <v>0.81852974154711466</v>
      </c>
      <c r="K7" s="242">
        <v>0.99826442045899999</v>
      </c>
      <c r="L7" s="517">
        <v>0</v>
      </c>
      <c r="M7" s="265">
        <v>0</v>
      </c>
      <c r="N7" s="517">
        <v>11.941243604369999</v>
      </c>
      <c r="O7" s="242">
        <v>14.901845064579994</v>
      </c>
      <c r="P7" s="517">
        <v>0</v>
      </c>
      <c r="Q7" s="242">
        <v>0</v>
      </c>
      <c r="R7" s="517">
        <v>0</v>
      </c>
      <c r="S7" s="242">
        <v>0</v>
      </c>
      <c r="T7" s="517">
        <v>1.5935141139999998</v>
      </c>
      <c r="U7" s="242">
        <v>1.2283922443025137</v>
      </c>
      <c r="V7" s="517">
        <v>0.28303371032033181</v>
      </c>
      <c r="W7" s="242">
        <v>0.23301531850312474</v>
      </c>
      <c r="X7" s="517">
        <v>0.51235646732980056</v>
      </c>
      <c r="Y7" s="242">
        <v>0.56060785356248832</v>
      </c>
      <c r="Z7" s="517">
        <f t="shared" si="0"/>
        <v>2.9901900000000001</v>
      </c>
      <c r="AA7" s="242">
        <f t="shared" si="0"/>
        <v>2.7499661299999998</v>
      </c>
      <c r="AB7" s="517">
        <f t="shared" si="1"/>
        <v>5.2450081943663687</v>
      </c>
      <c r="AC7" s="242">
        <f t="shared" si="1"/>
        <v>4.4785851513389456</v>
      </c>
      <c r="AD7" s="517">
        <f t="shared" si="2"/>
        <v>11.941243604369999</v>
      </c>
      <c r="AE7" s="242">
        <f t="shared" si="2"/>
        <v>14.901845064579994</v>
      </c>
      <c r="AF7" s="517">
        <f t="shared" si="3"/>
        <v>2.3889042916501322</v>
      </c>
      <c r="AG7" s="562">
        <f t="shared" si="3"/>
        <v>2.0220154163681268</v>
      </c>
      <c r="AH7" s="558">
        <f>Z7+AB7+AD7+AF7</f>
        <v>22.565346090386502</v>
      </c>
      <c r="AI7" s="569">
        <f t="shared" si="4"/>
        <v>24.152411762287066</v>
      </c>
    </row>
    <row r="8" spans="1:40">
      <c r="A8" s="241" t="s">
        <v>311</v>
      </c>
      <c r="B8" s="517">
        <v>0</v>
      </c>
      <c r="C8" s="242">
        <v>0</v>
      </c>
      <c r="D8" s="517">
        <v>0</v>
      </c>
      <c r="E8" s="242">
        <v>0</v>
      </c>
      <c r="F8" s="517">
        <v>0</v>
      </c>
      <c r="G8" s="242">
        <v>0</v>
      </c>
      <c r="H8" s="517">
        <v>0</v>
      </c>
      <c r="I8" s="242">
        <v>0</v>
      </c>
      <c r="J8" s="517">
        <v>0</v>
      </c>
      <c r="K8" s="242">
        <v>0</v>
      </c>
      <c r="L8" s="517">
        <v>0</v>
      </c>
      <c r="M8" s="265">
        <v>0</v>
      </c>
      <c r="N8" s="517">
        <v>0.96227360925999994</v>
      </c>
      <c r="O8" s="242">
        <v>0.70885337541000004</v>
      </c>
      <c r="P8" s="517">
        <v>0</v>
      </c>
      <c r="Q8" s="242">
        <v>0</v>
      </c>
      <c r="R8" s="517">
        <v>0.38229158188171081</v>
      </c>
      <c r="S8" s="242">
        <v>0.68940813870607986</v>
      </c>
      <c r="T8" s="517">
        <v>0</v>
      </c>
      <c r="U8" s="242">
        <v>0</v>
      </c>
      <c r="V8" s="548">
        <v>0</v>
      </c>
      <c r="W8" s="264">
        <v>0</v>
      </c>
      <c r="X8" s="517">
        <v>0</v>
      </c>
      <c r="Y8" s="242">
        <v>0</v>
      </c>
      <c r="Z8" s="517">
        <f t="shared" si="0"/>
        <v>0</v>
      </c>
      <c r="AA8" s="242">
        <f t="shared" si="0"/>
        <v>0</v>
      </c>
      <c r="AB8" s="517">
        <f t="shared" si="1"/>
        <v>0</v>
      </c>
      <c r="AC8" s="242">
        <f t="shared" si="1"/>
        <v>0</v>
      </c>
      <c r="AD8" s="517">
        <f t="shared" si="2"/>
        <v>0.96227360925999994</v>
      </c>
      <c r="AE8" s="242">
        <f t="shared" si="2"/>
        <v>0.70885337541000004</v>
      </c>
      <c r="AF8" s="517">
        <f t="shared" si="3"/>
        <v>0</v>
      </c>
      <c r="AG8" s="562">
        <f t="shared" si="3"/>
        <v>0</v>
      </c>
      <c r="AH8" s="559">
        <f>Z8+AB8+AD8+AF8</f>
        <v>0.96227360925999994</v>
      </c>
      <c r="AI8" s="570">
        <f t="shared" si="4"/>
        <v>0.70885337541000004</v>
      </c>
    </row>
    <row r="9" spans="1:40">
      <c r="A9" s="241" t="s">
        <v>312</v>
      </c>
      <c r="B9" s="517">
        <v>0</v>
      </c>
      <c r="C9" s="242">
        <v>0</v>
      </c>
      <c r="D9" s="517">
        <v>0</v>
      </c>
      <c r="E9" s="242">
        <v>0</v>
      </c>
      <c r="F9" s="517">
        <v>0</v>
      </c>
      <c r="G9" s="242">
        <v>0</v>
      </c>
      <c r="H9" s="517">
        <v>0</v>
      </c>
      <c r="I9" s="242">
        <v>0</v>
      </c>
      <c r="J9" s="517">
        <v>13.327085906575087</v>
      </c>
      <c r="K9" s="242">
        <v>11.167955411982994</v>
      </c>
      <c r="L9" s="517">
        <v>0</v>
      </c>
      <c r="M9" s="265">
        <v>0</v>
      </c>
      <c r="N9" s="517">
        <v>0</v>
      </c>
      <c r="O9" s="242">
        <v>0</v>
      </c>
      <c r="P9" s="517">
        <v>0</v>
      </c>
      <c r="Q9" s="242">
        <v>0</v>
      </c>
      <c r="R9" s="517">
        <v>0</v>
      </c>
      <c r="S9" s="242">
        <v>0</v>
      </c>
      <c r="T9" s="517">
        <v>0</v>
      </c>
      <c r="U9" s="242">
        <v>0</v>
      </c>
      <c r="V9" s="548">
        <v>0</v>
      </c>
      <c r="W9" s="264">
        <v>0</v>
      </c>
      <c r="X9" s="517">
        <v>0</v>
      </c>
      <c r="Y9" s="242">
        <v>0</v>
      </c>
      <c r="Z9" s="517">
        <f t="shared" si="0"/>
        <v>0</v>
      </c>
      <c r="AA9" s="242">
        <f t="shared" si="0"/>
        <v>0</v>
      </c>
      <c r="AB9" s="517">
        <f t="shared" si="1"/>
        <v>13.327085906575087</v>
      </c>
      <c r="AC9" s="242">
        <f t="shared" si="1"/>
        <v>11.167955411982994</v>
      </c>
      <c r="AD9" s="517">
        <f t="shared" si="2"/>
        <v>0</v>
      </c>
      <c r="AE9" s="242">
        <f t="shared" si="2"/>
        <v>0</v>
      </c>
      <c r="AF9" s="517">
        <f t="shared" si="3"/>
        <v>0</v>
      </c>
      <c r="AG9" s="562">
        <f t="shared" si="3"/>
        <v>0</v>
      </c>
      <c r="AH9" s="559">
        <f>Z9+AB9+AD9+AF9</f>
        <v>13.327085906575087</v>
      </c>
      <c r="AI9" s="570">
        <f t="shared" si="4"/>
        <v>11.167955411982994</v>
      </c>
    </row>
    <row r="10" spans="1:40">
      <c r="A10" s="530" t="s">
        <v>313</v>
      </c>
      <c r="B10" s="531">
        <v>0</v>
      </c>
      <c r="C10" s="532">
        <v>0</v>
      </c>
      <c r="D10" s="531">
        <v>0</v>
      </c>
      <c r="E10" s="532">
        <v>0</v>
      </c>
      <c r="F10" s="531">
        <v>0</v>
      </c>
      <c r="G10" s="532">
        <v>0</v>
      </c>
      <c r="H10" s="531">
        <v>0</v>
      </c>
      <c r="I10" s="532">
        <v>0</v>
      </c>
      <c r="J10" s="531">
        <v>2.1680880578999684</v>
      </c>
      <c r="K10" s="532">
        <v>1.9784705519922101</v>
      </c>
      <c r="L10" s="531">
        <v>0</v>
      </c>
      <c r="M10" s="533">
        <v>0</v>
      </c>
      <c r="N10" s="531">
        <v>0</v>
      </c>
      <c r="O10" s="532">
        <v>0</v>
      </c>
      <c r="P10" s="531">
        <v>1.12657815714</v>
      </c>
      <c r="Q10" s="532">
        <v>0.34785753863999996</v>
      </c>
      <c r="R10" s="531">
        <v>0</v>
      </c>
      <c r="S10" s="532">
        <v>0</v>
      </c>
      <c r="T10" s="531">
        <v>0.21536101069999997</v>
      </c>
      <c r="U10" s="532">
        <v>0.1698593581</v>
      </c>
      <c r="V10" s="549">
        <v>0</v>
      </c>
      <c r="W10" s="534">
        <v>0</v>
      </c>
      <c r="X10" s="531">
        <v>0</v>
      </c>
      <c r="Y10" s="532">
        <v>0</v>
      </c>
      <c r="Z10" s="531">
        <f t="shared" si="0"/>
        <v>0</v>
      </c>
      <c r="AA10" s="532">
        <f t="shared" si="0"/>
        <v>0</v>
      </c>
      <c r="AB10" s="531">
        <f>D10+F10+H10+J10+L10</f>
        <v>2.1680880578999684</v>
      </c>
      <c r="AC10" s="532">
        <f>E10+G10+I10+K10+D10</f>
        <v>1.9784705519922101</v>
      </c>
      <c r="AD10" s="531">
        <f>N10+P10</f>
        <v>1.12657815714</v>
      </c>
      <c r="AE10" s="532">
        <f t="shared" si="2"/>
        <v>0.34785753863999996</v>
      </c>
      <c r="AF10" s="531">
        <f t="shared" si="3"/>
        <v>0.21536101069999997</v>
      </c>
      <c r="AG10" s="563">
        <f t="shared" si="3"/>
        <v>0.1698593581</v>
      </c>
      <c r="AH10" s="556">
        <f>Z10+AB10+AD10+AF10</f>
        <v>3.5100272257399685</v>
      </c>
      <c r="AI10" s="571">
        <f t="shared" si="4"/>
        <v>2.49618744873221</v>
      </c>
    </row>
    <row r="11" spans="1:40" s="238" customFormat="1">
      <c r="A11" s="535" t="s">
        <v>314</v>
      </c>
      <c r="B11" s="536">
        <f t="shared" ref="B11" si="5">SUM(B13:B15)</f>
        <v>1.83E-3</v>
      </c>
      <c r="C11" s="537">
        <f t="shared" ref="C11" si="6">SUM(C13:C15)</f>
        <v>1.61374310818182E-3</v>
      </c>
      <c r="D11" s="536">
        <f>SUM(D13:D15)</f>
        <v>2.0264191133428802</v>
      </c>
      <c r="E11" s="537">
        <f>SUM(E13:E15)</f>
        <v>2.9867295564297303</v>
      </c>
      <c r="F11" s="536">
        <f t="shared" ref="F11:AH11" si="7">SUM(F13:F15)</f>
        <v>0.18051349021311039</v>
      </c>
      <c r="G11" s="537">
        <f t="shared" ref="G11" si="8">SUM(G13:G15)</f>
        <v>0.11950909992072706</v>
      </c>
      <c r="H11" s="536">
        <f t="shared" si="7"/>
        <v>29.424225254409201</v>
      </c>
      <c r="I11" s="537">
        <f t="shared" ref="I11" si="9">SUM(I13:I15)</f>
        <v>25.743815619000003</v>
      </c>
      <c r="J11" s="536">
        <f t="shared" si="7"/>
        <v>9.0112110000000012</v>
      </c>
      <c r="K11" s="537">
        <f t="shared" ref="K11" si="10">SUM(K13:K15)</f>
        <v>5.9836449999999974</v>
      </c>
      <c r="L11" s="536">
        <f t="shared" si="7"/>
        <v>0</v>
      </c>
      <c r="M11" s="537">
        <f>SUM(D13:D15)</f>
        <v>2.0264191133428802</v>
      </c>
      <c r="N11" s="536">
        <f t="shared" si="7"/>
        <v>5.3784021428860003</v>
      </c>
      <c r="O11" s="537">
        <f t="shared" ref="O11" si="11">SUM(O13:O15)</f>
        <v>3.4671835756941949</v>
      </c>
      <c r="P11" s="536">
        <v>2.0482353475000004</v>
      </c>
      <c r="Q11" s="537">
        <v>2.3497413801638056</v>
      </c>
      <c r="R11" s="536">
        <f>SUM(R13:R15)</f>
        <v>6.1454869643820471E-2</v>
      </c>
      <c r="S11" s="537">
        <f t="shared" ref="S11" si="12">SUM(S13:S15)</f>
        <v>0</v>
      </c>
      <c r="T11" s="536">
        <f t="shared" si="7"/>
        <v>0.8007684250416387</v>
      </c>
      <c r="U11" s="537">
        <f t="shared" ref="U11:V11" si="13">SUM(U13:U15)</f>
        <v>1.0261959196852584</v>
      </c>
      <c r="V11" s="536">
        <f t="shared" si="13"/>
        <v>0</v>
      </c>
      <c r="W11" s="537">
        <f t="shared" ref="W11:Y11" si="14">SUM(W13:W15)</f>
        <v>0</v>
      </c>
      <c r="X11" s="536">
        <f t="shared" si="14"/>
        <v>0.54654016595211763</v>
      </c>
      <c r="Y11" s="537">
        <f t="shared" si="14"/>
        <v>0.56818368731586011</v>
      </c>
      <c r="Z11" s="536">
        <f t="shared" ref="Z11:AB11" si="15">SUM(Z13:Z15)</f>
        <v>1.83E-3</v>
      </c>
      <c r="AA11" s="537">
        <f t="shared" si="15"/>
        <v>1.61374310818182E-3</v>
      </c>
      <c r="AB11" s="536">
        <f t="shared" si="15"/>
        <v>40.642368857965195</v>
      </c>
      <c r="AC11" s="537">
        <f t="shared" si="7"/>
        <v>36.86011838869333</v>
      </c>
      <c r="AD11" s="536">
        <f t="shared" si="7"/>
        <v>7.4266374903860006</v>
      </c>
      <c r="AE11" s="537">
        <f t="shared" si="7"/>
        <v>5.816924955858001</v>
      </c>
      <c r="AF11" s="536">
        <f t="shared" si="7"/>
        <v>1.3473085909937563</v>
      </c>
      <c r="AG11" s="564">
        <f>SUM(Z13:Z15)</f>
        <v>1.83E-3</v>
      </c>
      <c r="AH11" s="551">
        <f t="shared" si="7"/>
        <v>49.418144939344948</v>
      </c>
      <c r="AI11" s="572">
        <f t="shared" si="4"/>
        <v>42.680487087659507</v>
      </c>
      <c r="AJ11" s="237"/>
      <c r="AK11" s="237"/>
      <c r="AL11" s="237"/>
      <c r="AM11" s="237"/>
      <c r="AN11" s="237"/>
    </row>
    <row r="12" spans="1:40" s="238" customFormat="1">
      <c r="A12" s="538" t="s">
        <v>315</v>
      </c>
      <c r="B12" s="527">
        <f t="shared" ref="B12" si="16">SUM(B14:B15)</f>
        <v>1.83E-3</v>
      </c>
      <c r="C12" s="528">
        <f t="shared" ref="C12" si="17">SUM(C14:C15)</f>
        <v>1.61374310818182E-3</v>
      </c>
      <c r="D12" s="527">
        <f t="shared" ref="D12:AH12" si="18">SUM(D14:D15)</f>
        <v>2.0264191133428802</v>
      </c>
      <c r="E12" s="528">
        <f t="shared" ref="E12" si="19">SUM(E14:E15)</f>
        <v>2.9797935564297298</v>
      </c>
      <c r="F12" s="527">
        <f t="shared" si="18"/>
        <v>0.18051349021311039</v>
      </c>
      <c r="G12" s="528">
        <f t="shared" ref="G12" si="20">SUM(G14:G15)</f>
        <v>0.11950909992072706</v>
      </c>
      <c r="H12" s="527">
        <f t="shared" si="18"/>
        <v>9.1665094824130833</v>
      </c>
      <c r="I12" s="528">
        <f t="shared" ref="I12" si="21">SUM(I14:I15)</f>
        <v>10.025680299000001</v>
      </c>
      <c r="J12" s="527">
        <f t="shared" si="18"/>
        <v>5.8856281060020574</v>
      </c>
      <c r="K12" s="528">
        <f t="shared" ref="K12" si="22">SUM(K14:K15)</f>
        <v>3.7087951729999968</v>
      </c>
      <c r="L12" s="527">
        <f t="shared" si="18"/>
        <v>0</v>
      </c>
      <c r="M12" s="528">
        <f>SUM(D14:D15)</f>
        <v>2.0264191133428802</v>
      </c>
      <c r="N12" s="527">
        <f t="shared" si="18"/>
        <v>5.3784021428860003</v>
      </c>
      <c r="O12" s="528">
        <f t="shared" ref="O12" si="23">SUM(O14:O15)</f>
        <v>3.4671835756941949</v>
      </c>
      <c r="P12" s="527">
        <v>2.0482353475000004</v>
      </c>
      <c r="Q12" s="528">
        <v>2.3497413801638056</v>
      </c>
      <c r="R12" s="527">
        <f>SUM(R14:R15)</f>
        <v>6.1454869643820471E-2</v>
      </c>
      <c r="S12" s="528">
        <f t="shared" ref="S12" si="24">SUM(S14:S15)</f>
        <v>0</v>
      </c>
      <c r="T12" s="527">
        <f t="shared" si="18"/>
        <v>0.69215858332671809</v>
      </c>
      <c r="U12" s="528">
        <f t="shared" ref="U12:V12" si="25">SUM(U14:U15)</f>
        <v>0.9459961718415365</v>
      </c>
      <c r="V12" s="527">
        <f t="shared" si="25"/>
        <v>0</v>
      </c>
      <c r="W12" s="528">
        <f t="shared" ref="W12:Y12" si="26">SUM(W14:W15)</f>
        <v>0</v>
      </c>
      <c r="X12" s="527">
        <f t="shared" si="26"/>
        <v>0.17289094330553406</v>
      </c>
      <c r="Y12" s="528">
        <f t="shared" si="26"/>
        <v>0.19036521583324445</v>
      </c>
      <c r="Z12" s="527">
        <f t="shared" ref="Z12:AB12" si="27">SUM(Z14:Z15)</f>
        <v>1.83E-3</v>
      </c>
      <c r="AA12" s="528">
        <f t="shared" si="27"/>
        <v>1.61374310818182E-3</v>
      </c>
      <c r="AB12" s="527">
        <f t="shared" si="27"/>
        <v>17.25907019197113</v>
      </c>
      <c r="AC12" s="528">
        <f t="shared" si="18"/>
        <v>18.860197241693335</v>
      </c>
      <c r="AD12" s="527">
        <f t="shared" si="18"/>
        <v>7.4266374903860006</v>
      </c>
      <c r="AE12" s="528">
        <f t="shared" si="18"/>
        <v>5.816924955858001</v>
      </c>
      <c r="AF12" s="527">
        <f t="shared" si="18"/>
        <v>0.86504952663225221</v>
      </c>
      <c r="AG12" s="561">
        <f>SUM(Z14:Z15)</f>
        <v>1.83E-3</v>
      </c>
      <c r="AH12" s="553">
        <f t="shared" si="18"/>
        <v>25.552587208989383</v>
      </c>
      <c r="AI12" s="573">
        <f t="shared" si="4"/>
        <v>24.680565940659516</v>
      </c>
      <c r="AJ12" s="237"/>
      <c r="AK12" s="237"/>
      <c r="AL12" s="237"/>
      <c r="AM12" s="237"/>
      <c r="AN12" s="237"/>
    </row>
    <row r="13" spans="1:40">
      <c r="A13" s="241" t="s">
        <v>316</v>
      </c>
      <c r="B13" s="517">
        <v>0</v>
      </c>
      <c r="C13" s="242">
        <v>0</v>
      </c>
      <c r="D13" s="517">
        <v>0</v>
      </c>
      <c r="E13" s="242">
        <v>6.9360000000000003E-3</v>
      </c>
      <c r="F13" s="517">
        <v>0</v>
      </c>
      <c r="G13" s="242">
        <v>0</v>
      </c>
      <c r="H13" s="517">
        <v>20.257715771996118</v>
      </c>
      <c r="I13" s="242">
        <v>15.71813532</v>
      </c>
      <c r="J13" s="517">
        <v>3.1255828939979433</v>
      </c>
      <c r="K13" s="242">
        <v>2.2748498270000002</v>
      </c>
      <c r="L13" s="517">
        <v>0</v>
      </c>
      <c r="M13" s="242">
        <v>0</v>
      </c>
      <c r="N13" s="517">
        <v>0</v>
      </c>
      <c r="O13" s="242">
        <v>0</v>
      </c>
      <c r="P13" s="517">
        <v>0</v>
      </c>
      <c r="Q13" s="242">
        <v>0</v>
      </c>
      <c r="R13" s="517">
        <v>0</v>
      </c>
      <c r="S13" s="242">
        <v>0</v>
      </c>
      <c r="T13" s="517">
        <v>0.10860984171492054</v>
      </c>
      <c r="U13" s="242">
        <v>8.0199747843721872E-2</v>
      </c>
      <c r="V13" s="548">
        <v>0</v>
      </c>
      <c r="W13" s="264">
        <v>0</v>
      </c>
      <c r="X13" s="517">
        <v>0.37364922264658362</v>
      </c>
      <c r="Y13" s="242">
        <v>0.37781847148261571</v>
      </c>
      <c r="Z13" s="517">
        <f t="shared" ref="Z13:AA16" si="28">B13</f>
        <v>0</v>
      </c>
      <c r="AA13" s="242">
        <f t="shared" si="28"/>
        <v>0</v>
      </c>
      <c r="AB13" s="517">
        <f>D13+F13+H13+J13+L13</f>
        <v>23.383298665994062</v>
      </c>
      <c r="AC13" s="242">
        <f>E13+G13+I13+K13+D13</f>
        <v>17.999921146999998</v>
      </c>
      <c r="AD13" s="517">
        <f t="shared" ref="AD13:AE16" si="29">N13+P13</f>
        <v>0</v>
      </c>
      <c r="AE13" s="242">
        <f t="shared" si="29"/>
        <v>0</v>
      </c>
      <c r="AF13" s="517">
        <f t="shared" ref="AF13:AG15" si="30">T13+V13+X13</f>
        <v>0.48225906436150418</v>
      </c>
      <c r="AG13" s="562">
        <f t="shared" si="30"/>
        <v>0.45801821932633757</v>
      </c>
      <c r="AH13" s="558">
        <f>Z13+AB13+AD13+AF13</f>
        <v>23.865557730355565</v>
      </c>
      <c r="AI13" s="569">
        <f t="shared" si="4"/>
        <v>18.457939366326336</v>
      </c>
    </row>
    <row r="14" spans="1:40">
      <c r="A14" s="241" t="s">
        <v>317</v>
      </c>
      <c r="B14" s="517">
        <v>0</v>
      </c>
      <c r="C14" s="242">
        <v>0</v>
      </c>
      <c r="D14" s="517">
        <v>0.70271999999999524</v>
      </c>
      <c r="E14" s="242">
        <v>1.8468786102349828</v>
      </c>
      <c r="F14" s="517">
        <v>0</v>
      </c>
      <c r="G14" s="242">
        <v>0</v>
      </c>
      <c r="H14" s="517">
        <v>7.0353960790004333</v>
      </c>
      <c r="I14" s="242">
        <v>5.8393381680000065</v>
      </c>
      <c r="J14" s="517">
        <v>-0.1669878717786305</v>
      </c>
      <c r="K14" s="242">
        <v>0.23788783031870345</v>
      </c>
      <c r="L14" s="517">
        <v>0</v>
      </c>
      <c r="M14" s="242">
        <v>0</v>
      </c>
      <c r="N14" s="517">
        <v>1.6220345443099999</v>
      </c>
      <c r="O14" s="242">
        <v>0.71949823203536789</v>
      </c>
      <c r="P14" s="517">
        <v>1.0381663586000001</v>
      </c>
      <c r="Q14" s="242">
        <v>1.4422842517946324</v>
      </c>
      <c r="R14" s="517">
        <v>0</v>
      </c>
      <c r="S14" s="242">
        <v>0</v>
      </c>
      <c r="T14" s="517">
        <v>0.12951380699999998</v>
      </c>
      <c r="U14" s="242">
        <v>9.8113579486169569E-2</v>
      </c>
      <c r="V14" s="548">
        <v>0</v>
      </c>
      <c r="W14" s="264">
        <v>0</v>
      </c>
      <c r="X14" s="517">
        <v>3.7094400000000124E-2</v>
      </c>
      <c r="Y14" s="242">
        <v>0</v>
      </c>
      <c r="Z14" s="517">
        <f t="shared" si="28"/>
        <v>0</v>
      </c>
      <c r="AA14" s="242">
        <f t="shared" si="28"/>
        <v>0</v>
      </c>
      <c r="AB14" s="517">
        <f>D14+F14+H14+J14+L14</f>
        <v>7.5711282072217978</v>
      </c>
      <c r="AC14" s="242">
        <f>E14+G14+I14+K14+D14</f>
        <v>8.6268246085536884</v>
      </c>
      <c r="AD14" s="517">
        <f t="shared" si="29"/>
        <v>2.6602009029099998</v>
      </c>
      <c r="AE14" s="242">
        <f t="shared" si="29"/>
        <v>2.1617824838300002</v>
      </c>
      <c r="AF14" s="517">
        <f t="shared" si="30"/>
        <v>0.16660820700000012</v>
      </c>
      <c r="AG14" s="562">
        <f t="shared" si="30"/>
        <v>9.8113579486169569E-2</v>
      </c>
      <c r="AH14" s="559">
        <f>Z14+AB14+AD14+AF14</f>
        <v>10.397937317131797</v>
      </c>
      <c r="AI14" s="570">
        <f t="shared" si="4"/>
        <v>10.886720671869858</v>
      </c>
    </row>
    <row r="15" spans="1:40">
      <c r="A15" s="530" t="s">
        <v>318</v>
      </c>
      <c r="B15" s="531">
        <v>1.83E-3</v>
      </c>
      <c r="C15" s="532">
        <v>1.61374310818182E-3</v>
      </c>
      <c r="D15" s="531">
        <v>1.3236991133428848</v>
      </c>
      <c r="E15" s="532">
        <v>1.1329149461947472</v>
      </c>
      <c r="F15" s="531">
        <v>0.18051349021311039</v>
      </c>
      <c r="G15" s="532">
        <v>0.11950909992072706</v>
      </c>
      <c r="H15" s="531">
        <v>2.1311134034126495</v>
      </c>
      <c r="I15" s="532">
        <v>4.1863421309999946</v>
      </c>
      <c r="J15" s="531">
        <v>6.0526159777806878</v>
      </c>
      <c r="K15" s="532">
        <v>3.4709073426812935</v>
      </c>
      <c r="L15" s="531">
        <v>0</v>
      </c>
      <c r="M15" s="532">
        <v>0</v>
      </c>
      <c r="N15" s="531">
        <v>3.7563675985760003</v>
      </c>
      <c r="O15" s="532">
        <v>2.7476853436588269</v>
      </c>
      <c r="P15" s="531">
        <v>1.0100689889000001</v>
      </c>
      <c r="Q15" s="532">
        <v>0.90745712836917325</v>
      </c>
      <c r="R15" s="531">
        <v>6.1454869643820471E-2</v>
      </c>
      <c r="S15" s="532">
        <v>0</v>
      </c>
      <c r="T15" s="531">
        <v>0.56264477632671817</v>
      </c>
      <c r="U15" s="532">
        <v>0.84788259235536689</v>
      </c>
      <c r="V15" s="549">
        <v>0</v>
      </c>
      <c r="W15" s="534">
        <v>0</v>
      </c>
      <c r="X15" s="531">
        <v>0.13579654330553392</v>
      </c>
      <c r="Y15" s="532">
        <v>0.19036521583324445</v>
      </c>
      <c r="Z15" s="531">
        <f t="shared" si="28"/>
        <v>1.83E-3</v>
      </c>
      <c r="AA15" s="532">
        <f t="shared" si="28"/>
        <v>1.61374310818182E-3</v>
      </c>
      <c r="AB15" s="531">
        <f>D15+F15+H15+J15+L15</f>
        <v>9.6879419847493331</v>
      </c>
      <c r="AC15" s="532">
        <f>E15+G15+I15+K15+D15</f>
        <v>10.233372633139647</v>
      </c>
      <c r="AD15" s="531">
        <f t="shared" si="29"/>
        <v>4.7664365874760009</v>
      </c>
      <c r="AE15" s="532">
        <f t="shared" si="29"/>
        <v>3.6551424720280004</v>
      </c>
      <c r="AF15" s="531">
        <f t="shared" si="30"/>
        <v>0.69844131963225209</v>
      </c>
      <c r="AG15" s="563">
        <f t="shared" si="30"/>
        <v>1.0382478081886113</v>
      </c>
      <c r="AH15" s="556">
        <f>Z15+AB15+AD15+AF15</f>
        <v>15.154649891857586</v>
      </c>
      <c r="AI15" s="571">
        <f t="shared" si="4"/>
        <v>14.92837665646444</v>
      </c>
    </row>
    <row r="16" spans="1:40" s="238" customFormat="1">
      <c r="A16" s="542" t="s">
        <v>319</v>
      </c>
      <c r="B16" s="546">
        <v>0</v>
      </c>
      <c r="C16" s="542">
        <v>0</v>
      </c>
      <c r="D16" s="546">
        <v>0</v>
      </c>
      <c r="E16" s="542">
        <v>0</v>
      </c>
      <c r="F16" s="546">
        <v>0</v>
      </c>
      <c r="G16" s="542">
        <v>0</v>
      </c>
      <c r="H16" s="546">
        <v>0</v>
      </c>
      <c r="I16" s="542">
        <v>0</v>
      </c>
      <c r="J16" s="543">
        <v>0</v>
      </c>
      <c r="K16" s="544">
        <v>0</v>
      </c>
      <c r="L16" s="546">
        <v>0</v>
      </c>
      <c r="M16" s="544">
        <v>0</v>
      </c>
      <c r="N16" s="543">
        <v>0.18262558028</v>
      </c>
      <c r="O16" s="544">
        <v>0.16268125881244999</v>
      </c>
      <c r="P16" s="543">
        <v>5.713942100000001E-3</v>
      </c>
      <c r="Q16" s="544">
        <v>-2.1156281699999998E-3</v>
      </c>
      <c r="R16" s="546">
        <v>0</v>
      </c>
      <c r="S16" s="542">
        <v>0</v>
      </c>
      <c r="T16" s="546">
        <v>0</v>
      </c>
      <c r="U16" s="542">
        <v>0</v>
      </c>
      <c r="V16" s="550">
        <v>0</v>
      </c>
      <c r="W16" s="545">
        <v>0</v>
      </c>
      <c r="X16" s="546">
        <v>0</v>
      </c>
      <c r="Y16" s="542">
        <v>0</v>
      </c>
      <c r="Z16" s="546">
        <f t="shared" si="28"/>
        <v>0</v>
      </c>
      <c r="AA16" s="542">
        <f t="shared" si="28"/>
        <v>0</v>
      </c>
      <c r="AB16" s="546">
        <f>D16+F16+H16+J16+L16</f>
        <v>0</v>
      </c>
      <c r="AC16" s="542">
        <f>E16+G16+I16+K16+D16</f>
        <v>0</v>
      </c>
      <c r="AD16" s="543">
        <f t="shared" si="29"/>
        <v>0.18833952238000001</v>
      </c>
      <c r="AE16" s="544">
        <f t="shared" si="29"/>
        <v>0.16056563064245</v>
      </c>
      <c r="AF16" s="546"/>
      <c r="AG16" s="565"/>
      <c r="AH16" s="552">
        <f>Z16+AB16+AD16+AF16</f>
        <v>0.18833952238000001</v>
      </c>
      <c r="AI16" s="574">
        <f t="shared" si="4"/>
        <v>0.16056563064245</v>
      </c>
      <c r="AJ16" s="237"/>
      <c r="AK16" s="237"/>
      <c r="AL16" s="237"/>
      <c r="AM16" s="237"/>
      <c r="AN16" s="237"/>
    </row>
    <row r="17" spans="1:40" s="238" customFormat="1">
      <c r="A17" s="542" t="s">
        <v>320</v>
      </c>
      <c r="B17" s="543">
        <f t="shared" ref="B17" si="31">SUM(B19:B22)</f>
        <v>2.9920200000000001</v>
      </c>
      <c r="C17" s="544">
        <f t="shared" ref="C17" si="32">SUM(C19:C22)</f>
        <v>2.75157987310818</v>
      </c>
      <c r="D17" s="543">
        <f t="shared" ref="D17:AH17" si="33">SUM(D19:D22)</f>
        <v>4.7027783867949999</v>
      </c>
      <c r="E17" s="544">
        <f t="shared" ref="E17" si="34">SUM(E19:E22)</f>
        <v>4.7632848727423402</v>
      </c>
      <c r="F17" s="543">
        <f t="shared" si="33"/>
        <v>1.9306326695802143</v>
      </c>
      <c r="G17" s="544">
        <f t="shared" ref="G17" si="35">SUM(G19:G22)</f>
        <v>1.8232745144880642</v>
      </c>
      <c r="H17" s="543">
        <f t="shared" si="33"/>
        <v>29.424225254409262</v>
      </c>
      <c r="I17" s="544">
        <f t="shared" ref="I17" si="36">SUM(I19:I22)</f>
        <v>25.743871419000001</v>
      </c>
      <c r="J17" s="543">
        <f t="shared" si="33"/>
        <v>25.324909000000016</v>
      </c>
      <c r="K17" s="544">
        <f t="shared" ref="K17" si="37">SUM(K19:K22)</f>
        <v>20.128337000000002</v>
      </c>
      <c r="L17" s="547">
        <f t="shared" si="33"/>
        <v>0</v>
      </c>
      <c r="M17" s="544">
        <f>SUM(D19:M22)</f>
        <v>113.84131311701489</v>
      </c>
      <c r="N17" s="543">
        <f t="shared" si="33"/>
        <v>18.099293776235999</v>
      </c>
      <c r="O17" s="544">
        <f t="shared" ref="O17" si="38">SUM(O19:O22)</f>
        <v>18.915240985461743</v>
      </c>
      <c r="P17" s="543">
        <v>3.1690995624999996</v>
      </c>
      <c r="Q17" s="544">
        <v>2.699743062043805</v>
      </c>
      <c r="R17" s="543">
        <f>SUM(R19:R22)</f>
        <v>0.44374645152553127</v>
      </c>
      <c r="S17" s="544">
        <f t="shared" ref="S17" si="39">SUM(S19:S22)</f>
        <v>0.68940813870607975</v>
      </c>
      <c r="T17" s="543">
        <f t="shared" ref="T17:AF17" si="40">SUM(T19:T22)</f>
        <v>2.6096437305465421</v>
      </c>
      <c r="U17" s="544">
        <f t="shared" si="40"/>
        <v>2.4244475226312248</v>
      </c>
      <c r="V17" s="543">
        <f t="shared" si="40"/>
        <v>0.28303371032033181</v>
      </c>
      <c r="W17" s="544">
        <f t="shared" si="40"/>
        <v>0.23301531850312474</v>
      </c>
      <c r="X17" s="543">
        <f t="shared" si="40"/>
        <v>1.0588966332819183</v>
      </c>
      <c r="Y17" s="544">
        <f t="shared" si="40"/>
        <v>1.1287915408783484</v>
      </c>
      <c r="Z17" s="543">
        <f t="shared" si="40"/>
        <v>2.9920200000000001</v>
      </c>
      <c r="AA17" s="544">
        <f t="shared" si="40"/>
        <v>2.75157987310818</v>
      </c>
      <c r="AB17" s="543">
        <f t="shared" si="40"/>
        <v>61.382545310784494</v>
      </c>
      <c r="AC17" s="544">
        <f t="shared" si="40"/>
        <v>52.458767806230405</v>
      </c>
      <c r="AD17" s="543">
        <f t="shared" si="40"/>
        <v>21.268393338735997</v>
      </c>
      <c r="AE17" s="544">
        <f t="shared" si="40"/>
        <v>21.614984047505548</v>
      </c>
      <c r="AF17" s="543">
        <f>SUM(AF19:AF22)</f>
        <v>3.9515740741487919</v>
      </c>
      <c r="AG17" s="566">
        <f>SUM(AG19:AG22)</f>
        <v>3.7862543820126979</v>
      </c>
      <c r="AH17" s="551">
        <f t="shared" si="33"/>
        <v>89.594532723669275</v>
      </c>
      <c r="AI17" s="572">
        <f t="shared" si="4"/>
        <v>80.611586108856827</v>
      </c>
      <c r="AJ17" s="237"/>
      <c r="AK17" s="237"/>
      <c r="AL17" s="237"/>
      <c r="AM17" s="237"/>
      <c r="AN17" s="237"/>
    </row>
    <row r="18" spans="1:40" s="238" customFormat="1">
      <c r="A18" s="542" t="s">
        <v>321</v>
      </c>
      <c r="B18" s="543">
        <f t="shared" ref="B18:C18" si="41">SUM(B19:B21)</f>
        <v>2.9920200000000001</v>
      </c>
      <c r="C18" s="544">
        <f t="shared" si="41"/>
        <v>2.75157987310818</v>
      </c>
      <c r="D18" s="543">
        <f t="shared" ref="D18:AH18" si="42">SUM(D19:D21)</f>
        <v>0.84399838679500006</v>
      </c>
      <c r="E18" s="544">
        <f t="shared" ref="E18" si="43">SUM(E19:E21)</f>
        <v>0.33949264874233953</v>
      </c>
      <c r="F18" s="543">
        <f t="shared" si="42"/>
        <v>1.3798446695802142</v>
      </c>
      <c r="G18" s="544">
        <f t="shared" ref="G18" si="44">SUM(G19:G21)</f>
        <v>1.291422514488064</v>
      </c>
      <c r="H18" s="543">
        <f t="shared" si="42"/>
        <v>26.306643480411317</v>
      </c>
      <c r="I18" s="544">
        <f t="shared" ref="I18" si="45">SUM(I19:I21)</f>
        <v>23.462085592000001</v>
      </c>
      <c r="J18" s="543">
        <f t="shared" si="42"/>
        <v>9.4687601080039006</v>
      </c>
      <c r="K18" s="544">
        <f t="shared" ref="K18" si="46">SUM(K19:K21)</f>
        <v>9.3676459040000051</v>
      </c>
      <c r="L18" s="543">
        <f t="shared" si="42"/>
        <v>0</v>
      </c>
      <c r="M18" s="544">
        <f>SUM(D19:M21)</f>
        <v>72.459893304020838</v>
      </c>
      <c r="N18" s="543">
        <f t="shared" si="42"/>
        <v>18.099293776235999</v>
      </c>
      <c r="O18" s="544">
        <f t="shared" ref="O18" si="47">SUM(O19:O21)</f>
        <v>18.915240985461743</v>
      </c>
      <c r="P18" s="543">
        <v>3.1690995624999996</v>
      </c>
      <c r="Q18" s="544">
        <v>2.699743062043805</v>
      </c>
      <c r="R18" s="543">
        <f>SUM(R19:R21)</f>
        <v>0.44374645152553127</v>
      </c>
      <c r="S18" s="544">
        <f t="shared" ref="S18" si="48">SUM(S19:S21)</f>
        <v>0.68940813870607975</v>
      </c>
      <c r="T18" s="543">
        <f t="shared" si="42"/>
        <v>2.5010338888316217</v>
      </c>
      <c r="U18" s="544">
        <f t="shared" ref="U18:V18" si="49">SUM(U19:U21)</f>
        <v>2.3442477747875028</v>
      </c>
      <c r="V18" s="543">
        <f t="shared" si="49"/>
        <v>0.28303371032033181</v>
      </c>
      <c r="W18" s="544">
        <f t="shared" ref="W18:Y18" si="50">SUM(W19:W21)</f>
        <v>0.23301531850312474</v>
      </c>
      <c r="X18" s="543">
        <f t="shared" si="50"/>
        <v>0.68484741063533461</v>
      </c>
      <c r="Y18" s="544">
        <f t="shared" si="50"/>
        <v>0.75097306939573272</v>
      </c>
      <c r="Z18" s="543">
        <f t="shared" si="42"/>
        <v>2.9920200000000001</v>
      </c>
      <c r="AA18" s="544">
        <f t="shared" si="42"/>
        <v>2.75157987310818</v>
      </c>
      <c r="AB18" s="543">
        <f t="shared" si="42"/>
        <v>37.999246644790432</v>
      </c>
      <c r="AC18" s="544">
        <f t="shared" si="42"/>
        <v>34.460646659230406</v>
      </c>
      <c r="AD18" s="543">
        <f t="shared" si="42"/>
        <v>21.268393338735997</v>
      </c>
      <c r="AE18" s="544">
        <f>SUM(AE19:AE21)</f>
        <v>21.614984047505548</v>
      </c>
      <c r="AF18" s="543">
        <f>SUM(AF19:AF21)</f>
        <v>3.4689150097872878</v>
      </c>
      <c r="AG18" s="566">
        <f t="shared" ref="AG18" si="51">SUM(AG19:AG21)</f>
        <v>3.3282361626863604</v>
      </c>
      <c r="AH18" s="553">
        <f t="shared" si="42"/>
        <v>65.728574993313714</v>
      </c>
      <c r="AI18" s="573">
        <f t="shared" si="4"/>
        <v>62.155446742530494</v>
      </c>
      <c r="AJ18" s="723"/>
      <c r="AK18" s="723"/>
      <c r="AL18" s="237"/>
      <c r="AM18" s="237"/>
      <c r="AN18" s="237"/>
    </row>
    <row r="19" spans="1:40">
      <c r="A19" s="241" t="s">
        <v>322</v>
      </c>
      <c r="B19" s="517">
        <v>2.9920200000000001</v>
      </c>
      <c r="C19" s="242">
        <v>2.75157987310818</v>
      </c>
      <c r="D19" s="517">
        <v>0</v>
      </c>
      <c r="E19" s="242">
        <v>0</v>
      </c>
      <c r="F19" s="517">
        <v>1.2250834253652143</v>
      </c>
      <c r="G19" s="242">
        <v>1.1926357900370641</v>
      </c>
      <c r="H19" s="517">
        <v>0</v>
      </c>
      <c r="I19" s="242">
        <v>0</v>
      </c>
      <c r="J19" s="517">
        <v>5.7631726472793838</v>
      </c>
      <c r="K19" s="242">
        <v>5.971428207842699</v>
      </c>
      <c r="L19" s="517">
        <v>0</v>
      </c>
      <c r="M19" s="242">
        <v>0</v>
      </c>
      <c r="N19" s="517">
        <v>10.087682167329998</v>
      </c>
      <c r="O19" s="242">
        <v>10.350535703723001</v>
      </c>
      <c r="P19" s="517">
        <v>2.5459059113999998</v>
      </c>
      <c r="Q19" s="242">
        <v>2.5146062268999989</v>
      </c>
      <c r="R19" s="517">
        <v>0.4368846763655313</v>
      </c>
      <c r="S19" s="242">
        <v>0.6028216228624923</v>
      </c>
      <c r="T19" s="517">
        <v>1.5322681899999999</v>
      </c>
      <c r="U19" s="242">
        <v>1.4559588383932847</v>
      </c>
      <c r="V19" s="517">
        <v>0.28303371032033181</v>
      </c>
      <c r="W19" s="242">
        <v>0.23301531850312474</v>
      </c>
      <c r="X19" s="517">
        <v>0.13010296299999929</v>
      </c>
      <c r="Y19" s="242">
        <v>0.13057556089999947</v>
      </c>
      <c r="Z19" s="517">
        <f t="shared" ref="Z19:AA23" si="52">B19</f>
        <v>2.9920200000000001</v>
      </c>
      <c r="AA19" s="242">
        <f t="shared" si="52"/>
        <v>2.75157987310818</v>
      </c>
      <c r="AB19" s="517">
        <f>D19+F19+H19+J19+L19</f>
        <v>6.9882560726445977</v>
      </c>
      <c r="AC19" s="242">
        <f>E19+G19+I19+K19+D19</f>
        <v>7.1640639978797633</v>
      </c>
      <c r="AD19" s="517">
        <f t="shared" ref="AD19:AE22" si="53">N19+P19</f>
        <v>12.633588078729998</v>
      </c>
      <c r="AE19" s="242">
        <f t="shared" si="53"/>
        <v>12.865141930623</v>
      </c>
      <c r="AF19" s="517">
        <f t="shared" ref="AF19:AG23" si="54">T19+V19+X19</f>
        <v>1.9454048633203309</v>
      </c>
      <c r="AG19" s="562">
        <f t="shared" si="54"/>
        <v>1.8195497177964088</v>
      </c>
      <c r="AH19" s="558">
        <f>Z19+AB19+AD19+AF19</f>
        <v>24.559269014694927</v>
      </c>
      <c r="AI19" s="569">
        <f t="shared" si="4"/>
        <v>24.600335519407352</v>
      </c>
      <c r="AJ19" s="724"/>
      <c r="AK19" s="723"/>
    </row>
    <row r="20" spans="1:40">
      <c r="A20" s="241" t="s">
        <v>323</v>
      </c>
      <c r="B20" s="517">
        <v>0</v>
      </c>
      <c r="C20" s="242">
        <v>0</v>
      </c>
      <c r="D20" s="517">
        <v>0</v>
      </c>
      <c r="E20" s="242">
        <v>0</v>
      </c>
      <c r="F20" s="517">
        <v>2.2320000000000846E-3</v>
      </c>
      <c r="G20" s="242">
        <v>1.7999999999998408E-3</v>
      </c>
      <c r="H20" s="517">
        <v>22.281328030960964</v>
      </c>
      <c r="I20" s="242">
        <v>18.972405858000002</v>
      </c>
      <c r="J20" s="517">
        <v>0.42318646072451704</v>
      </c>
      <c r="K20" s="242">
        <v>0.75907769615730647</v>
      </c>
      <c r="L20" s="517">
        <v>0</v>
      </c>
      <c r="M20" s="242">
        <v>0</v>
      </c>
      <c r="N20" s="517">
        <v>4.8712587619110002</v>
      </c>
      <c r="O20" s="242">
        <v>4.6229384652199998</v>
      </c>
      <c r="P20" s="517">
        <v>0</v>
      </c>
      <c r="Q20" s="242">
        <v>0</v>
      </c>
      <c r="R20" s="517">
        <v>6.8617751599999999E-3</v>
      </c>
      <c r="S20" s="242">
        <v>1.4968450215447E-2</v>
      </c>
      <c r="T20" s="517">
        <v>0.60345506500000001</v>
      </c>
      <c r="U20" s="242">
        <v>0.61227951396111746</v>
      </c>
      <c r="V20" s="517">
        <v>0</v>
      </c>
      <c r="W20" s="242">
        <v>0</v>
      </c>
      <c r="X20" s="517">
        <v>0.38354059080530817</v>
      </c>
      <c r="Y20" s="242">
        <v>0.37653068321995264</v>
      </c>
      <c r="Z20" s="517">
        <f t="shared" si="52"/>
        <v>0</v>
      </c>
      <c r="AA20" s="242">
        <f t="shared" si="52"/>
        <v>0</v>
      </c>
      <c r="AB20" s="517">
        <f>D20+F20+H20+J20+L20</f>
        <v>22.706746491685479</v>
      </c>
      <c r="AC20" s="242">
        <f>E20+G20+I20+K20+M20</f>
        <v>19.733283554157307</v>
      </c>
      <c r="AD20" s="517">
        <f t="shared" si="53"/>
        <v>4.8712587619110002</v>
      </c>
      <c r="AE20" s="242">
        <f t="shared" si="53"/>
        <v>4.6229384652199998</v>
      </c>
      <c r="AF20" s="517">
        <f t="shared" si="54"/>
        <v>0.98699565580530813</v>
      </c>
      <c r="AG20" s="562">
        <f t="shared" si="54"/>
        <v>0.98881019718107011</v>
      </c>
      <c r="AH20" s="559">
        <f>Z20+AB20+AD20+AF20</f>
        <v>28.565000909401789</v>
      </c>
      <c r="AI20" s="570">
        <f t="shared" si="4"/>
        <v>25.345032216558376</v>
      </c>
      <c r="AJ20" s="723"/>
      <c r="AK20" s="723"/>
    </row>
    <row r="21" spans="1:40">
      <c r="A21" s="241" t="s">
        <v>324</v>
      </c>
      <c r="B21" s="517">
        <v>0</v>
      </c>
      <c r="C21" s="242">
        <v>0</v>
      </c>
      <c r="D21" s="517">
        <v>0.84399838679500006</v>
      </c>
      <c r="E21" s="242">
        <v>0.33949264874233953</v>
      </c>
      <c r="F21" s="517">
        <v>0.152529244215</v>
      </c>
      <c r="G21" s="242">
        <v>9.6986724450999998E-2</v>
      </c>
      <c r="H21" s="517">
        <v>4.0253154494503551</v>
      </c>
      <c r="I21" s="242">
        <v>4.4896797340000001</v>
      </c>
      <c r="J21" s="517">
        <v>3.2824009999999997</v>
      </c>
      <c r="K21" s="242">
        <v>2.63714</v>
      </c>
      <c r="L21" s="517">
        <v>0</v>
      </c>
      <c r="M21" s="242">
        <v>0</v>
      </c>
      <c r="N21" s="517">
        <v>3.1403528469950017</v>
      </c>
      <c r="O21" s="242">
        <v>3.9417668165187432</v>
      </c>
      <c r="P21" s="517">
        <v>0.62319365110000002</v>
      </c>
      <c r="Q21" s="242">
        <v>0.18513683514380588</v>
      </c>
      <c r="R21" s="517">
        <v>0</v>
      </c>
      <c r="S21" s="242">
        <v>7.1618065628140465E-2</v>
      </c>
      <c r="T21" s="517">
        <v>0.36531063383162199</v>
      </c>
      <c r="U21" s="242">
        <v>0.27600942243310067</v>
      </c>
      <c r="V21" s="517">
        <v>0</v>
      </c>
      <c r="W21" s="242">
        <v>0</v>
      </c>
      <c r="X21" s="517">
        <v>0.17120385683002712</v>
      </c>
      <c r="Y21" s="242">
        <v>0.24386682527578063</v>
      </c>
      <c r="Z21" s="517">
        <f t="shared" si="52"/>
        <v>0</v>
      </c>
      <c r="AA21" s="242">
        <f t="shared" si="52"/>
        <v>0</v>
      </c>
      <c r="AB21" s="517">
        <f>D21+F21+H21+J21+L21</f>
        <v>8.3042440804603554</v>
      </c>
      <c r="AC21" s="242">
        <f>E21+G21+I21+K21+M21</f>
        <v>7.5632991071933393</v>
      </c>
      <c r="AD21" s="517">
        <f t="shared" si="53"/>
        <v>3.7635464980950015</v>
      </c>
      <c r="AE21" s="242">
        <f t="shared" si="53"/>
        <v>4.1269036516625492</v>
      </c>
      <c r="AF21" s="517">
        <f t="shared" si="54"/>
        <v>0.53651449066164913</v>
      </c>
      <c r="AG21" s="562">
        <f t="shared" si="54"/>
        <v>0.5198762477088813</v>
      </c>
      <c r="AH21" s="559">
        <f>Z21+AB21+AD21+AF21</f>
        <v>12.604305069217006</v>
      </c>
      <c r="AI21" s="570">
        <f t="shared" si="4"/>
        <v>12.21007900656477</v>
      </c>
      <c r="AJ21" s="723"/>
      <c r="AK21" s="723"/>
    </row>
    <row r="22" spans="1:40">
      <c r="A22" s="530" t="s">
        <v>325</v>
      </c>
      <c r="B22" s="531">
        <v>0</v>
      </c>
      <c r="C22" s="532">
        <v>0</v>
      </c>
      <c r="D22" s="531">
        <v>3.8587800000000003</v>
      </c>
      <c r="E22" s="532">
        <v>4.4237922240000005</v>
      </c>
      <c r="F22" s="531">
        <v>0.55078800000000006</v>
      </c>
      <c r="G22" s="532">
        <v>0.5318520000000001</v>
      </c>
      <c r="H22" s="531">
        <v>3.1175817739979435</v>
      </c>
      <c r="I22" s="532">
        <v>2.2817858270000002</v>
      </c>
      <c r="J22" s="531">
        <v>15.856148891996115</v>
      </c>
      <c r="K22" s="532">
        <v>10.760691095999999</v>
      </c>
      <c r="L22" s="531">
        <v>0</v>
      </c>
      <c r="M22" s="532">
        <v>0</v>
      </c>
      <c r="N22" s="531">
        <v>0</v>
      </c>
      <c r="O22" s="532">
        <v>0</v>
      </c>
      <c r="P22" s="531">
        <v>0</v>
      </c>
      <c r="Q22" s="532">
        <v>0</v>
      </c>
      <c r="R22" s="531">
        <v>0</v>
      </c>
      <c r="S22" s="532">
        <v>0</v>
      </c>
      <c r="T22" s="531">
        <v>0.10860984171492054</v>
      </c>
      <c r="U22" s="532">
        <v>8.0199747843721872E-2</v>
      </c>
      <c r="V22" s="531">
        <v>0</v>
      </c>
      <c r="W22" s="532">
        <v>0</v>
      </c>
      <c r="X22" s="531">
        <v>0.37404922264658358</v>
      </c>
      <c r="Y22" s="532">
        <v>0.37781847148261571</v>
      </c>
      <c r="Z22" s="531">
        <f t="shared" si="52"/>
        <v>0</v>
      </c>
      <c r="AA22" s="532">
        <f t="shared" si="52"/>
        <v>0</v>
      </c>
      <c r="AB22" s="531">
        <f>D22+F22+H22+J22+L22</f>
        <v>23.383298665994058</v>
      </c>
      <c r="AC22" s="532">
        <f>E22+G22+I22+K22+M22</f>
        <v>17.998121146999999</v>
      </c>
      <c r="AD22" s="531">
        <f t="shared" si="53"/>
        <v>0</v>
      </c>
      <c r="AE22" s="532">
        <f t="shared" si="53"/>
        <v>0</v>
      </c>
      <c r="AF22" s="531">
        <f t="shared" si="54"/>
        <v>0.48265906436150413</v>
      </c>
      <c r="AG22" s="563">
        <f t="shared" si="54"/>
        <v>0.45801821932633757</v>
      </c>
      <c r="AH22" s="577">
        <f>Z22+AB22+AD22+AF22</f>
        <v>23.865957730355561</v>
      </c>
      <c r="AI22" s="578">
        <f t="shared" si="4"/>
        <v>18.456139366326337</v>
      </c>
      <c r="AJ22" s="723"/>
      <c r="AK22" s="723"/>
    </row>
    <row r="23" spans="1:40" s="238" customFormat="1">
      <c r="A23" s="526" t="s">
        <v>326</v>
      </c>
      <c r="B23" s="527">
        <v>150.49</v>
      </c>
      <c r="C23" s="528">
        <v>108.19199999999999</v>
      </c>
      <c r="D23" s="527">
        <v>559.72254545454541</v>
      </c>
      <c r="E23" s="528">
        <v>527.82872727272729</v>
      </c>
      <c r="F23" s="527">
        <v>559.72254545454541</v>
      </c>
      <c r="G23" s="528">
        <v>527.82872727272729</v>
      </c>
      <c r="H23" s="527">
        <v>559.72254545454541</v>
      </c>
      <c r="I23" s="528">
        <v>527.82872727272729</v>
      </c>
      <c r="J23" s="527">
        <v>559.72254545454541</v>
      </c>
      <c r="K23" s="528">
        <v>527.82872727272729</v>
      </c>
      <c r="L23" s="527">
        <v>559.72254545454541</v>
      </c>
      <c r="M23" s="528">
        <v>527.82872727272729</v>
      </c>
      <c r="N23" s="527">
        <v>61.585110635240007</v>
      </c>
      <c r="O23" s="528">
        <v>79.901475434340014</v>
      </c>
      <c r="P23" s="527">
        <v>61.585110635240007</v>
      </c>
      <c r="Q23" s="528">
        <v>79.901475434340014</v>
      </c>
      <c r="R23" s="527">
        <v>20.021475979999998</v>
      </c>
      <c r="S23" s="528">
        <v>58.410065775967503</v>
      </c>
      <c r="T23" s="527">
        <v>12.391535371917021</v>
      </c>
      <c r="U23" s="528">
        <v>12.045330936478257</v>
      </c>
      <c r="V23" s="527">
        <v>12.406284595800004</v>
      </c>
      <c r="W23" s="528">
        <v>12.108425271240252</v>
      </c>
      <c r="X23" s="527">
        <v>14530.972327017202</v>
      </c>
      <c r="Y23" s="528">
        <v>12438.665058661536</v>
      </c>
      <c r="Z23" s="527">
        <f t="shared" si="52"/>
        <v>150.49</v>
      </c>
      <c r="AA23" s="528">
        <f t="shared" si="52"/>
        <v>108.19199999999999</v>
      </c>
      <c r="AB23" s="527">
        <f>D23</f>
        <v>559.72254545454541</v>
      </c>
      <c r="AC23" s="528">
        <f>E23</f>
        <v>527.82872727272729</v>
      </c>
      <c r="AD23" s="527">
        <f>N23</f>
        <v>61.585110635240007</v>
      </c>
      <c r="AE23" s="528">
        <f>O23</f>
        <v>79.901475434340014</v>
      </c>
      <c r="AF23" s="527">
        <f t="shared" si="54"/>
        <v>14555.770146984918</v>
      </c>
      <c r="AG23" s="561">
        <f>U23+W23+Y23</f>
        <v>12462.818814869255</v>
      </c>
      <c r="AH23" s="560">
        <v>0</v>
      </c>
      <c r="AI23" s="576">
        <v>0</v>
      </c>
      <c r="AJ23" s="237"/>
      <c r="AK23" s="237"/>
      <c r="AL23" s="237"/>
      <c r="AM23" s="237"/>
      <c r="AN23" s="237"/>
    </row>
    <row r="24" spans="1:40" s="238" customFormat="1">
      <c r="A24" s="538" t="s">
        <v>327</v>
      </c>
      <c r="B24" s="539">
        <v>1.9881852614791681E-2</v>
      </c>
      <c r="C24" s="540">
        <v>2.543237830068933E-2</v>
      </c>
      <c r="D24" s="539">
        <v>8.4019813476977571E-3</v>
      </c>
      <c r="E24" s="540">
        <v>9.0243001690227583E-3</v>
      </c>
      <c r="F24" s="539">
        <v>3.4492672936952385E-3</v>
      </c>
      <c r="G24" s="540">
        <v>3.4542919327427593E-3</v>
      </c>
      <c r="H24" s="539">
        <v>5.2569305084028954E-2</v>
      </c>
      <c r="I24" s="540">
        <v>4.877315327647605E-2</v>
      </c>
      <c r="J24" s="539">
        <v>4.5245468858921688E-2</v>
      </c>
      <c r="K24" s="541">
        <v>3.8134220363492573E-2</v>
      </c>
      <c r="L24" s="539">
        <v>0</v>
      </c>
      <c r="M24" s="540">
        <v>0</v>
      </c>
      <c r="N24" s="539">
        <v>0.29389074062780507</v>
      </c>
      <c r="O24" s="540">
        <v>0.23673206136231573</v>
      </c>
      <c r="P24" s="539">
        <v>5.1458859614138437E-2</v>
      </c>
      <c r="Q24" s="541">
        <v>3.3788400619239517E-2</v>
      </c>
      <c r="R24" s="539">
        <v>2.2163700640416024E-2</v>
      </c>
      <c r="S24" s="540">
        <v>0</v>
      </c>
      <c r="T24" s="539">
        <v>0.21059890096111791</v>
      </c>
      <c r="U24" s="541">
        <v>0.20127695415067365</v>
      </c>
      <c r="V24" s="539">
        <v>2.2813276433769358E-2</v>
      </c>
      <c r="W24" s="541">
        <v>1.9244064631309163E-2</v>
      </c>
      <c r="X24" s="539">
        <v>7.2873994676264625E-2</v>
      </c>
      <c r="Y24" s="541">
        <v>9.074860811468885E-2</v>
      </c>
      <c r="Z24" s="699">
        <f t="shared" ref="Z24:AA24" si="55">Z18/Z23</f>
        <v>1.9881852614791681E-2</v>
      </c>
      <c r="AA24" s="541">
        <f t="shared" si="55"/>
        <v>2.5432378300689333E-2</v>
      </c>
      <c r="AB24" s="699">
        <f t="shared" ref="AB24" si="56">AB18/AB23</f>
        <v>6.7889433708502131E-2</v>
      </c>
      <c r="AC24" s="541">
        <f t="shared" ref="AC24" si="57">AC18/AC23</f>
        <v>6.5287554236176895E-2</v>
      </c>
      <c r="AD24" s="699">
        <f t="shared" ref="AD24" si="58">AD18/AD23</f>
        <v>0.34534960024194344</v>
      </c>
      <c r="AE24" s="541">
        <f t="shared" ref="AE24" si="59">AE18/AE23</f>
        <v>0.27052046198155522</v>
      </c>
      <c r="AF24" s="699">
        <f t="shared" ref="AF24" si="60">AF18/AF23</f>
        <v>2.3831889173558013E-4</v>
      </c>
      <c r="AG24" s="700">
        <f>Z18/AG23</f>
        <v>2.4007570393547352E-4</v>
      </c>
      <c r="AH24" s="567">
        <v>0</v>
      </c>
      <c r="AI24" s="575">
        <v>0</v>
      </c>
      <c r="AJ24" s="237"/>
      <c r="AK24" s="237"/>
      <c r="AL24" s="237"/>
      <c r="AM24" s="237"/>
      <c r="AN24" s="237"/>
    </row>
    <row r="25" spans="1:40">
      <c r="A25" s="713" t="s">
        <v>328</v>
      </c>
      <c r="B25" s="235"/>
      <c r="C25" s="235"/>
      <c r="F25" s="712"/>
      <c r="G25" s="712"/>
      <c r="H25" s="235"/>
      <c r="I25" s="235"/>
      <c r="J25" s="235"/>
      <c r="K25" s="235"/>
      <c r="L25" s="243"/>
      <c r="M25" s="714"/>
      <c r="N25" s="235"/>
      <c r="O25" s="235"/>
      <c r="P25" s="235"/>
      <c r="Q25" s="235"/>
      <c r="R25" s="714"/>
      <c r="S25" s="243"/>
      <c r="T25" s="235"/>
      <c r="U25" s="235"/>
      <c r="V25" s="235"/>
      <c r="W25" s="235"/>
      <c r="X25" s="235"/>
      <c r="Y25" s="235"/>
      <c r="Z25" s="243"/>
      <c r="AA25" s="243"/>
      <c r="AB25" s="243"/>
      <c r="AC25" s="243"/>
      <c r="AD25" s="243"/>
      <c r="AE25" s="243"/>
      <c r="AF25" s="243"/>
      <c r="AG25" s="243"/>
      <c r="AH25" s="243"/>
    </row>
    <row r="26" spans="1:40">
      <c r="A26" s="235"/>
      <c r="B26" s="235"/>
      <c r="C26" s="235"/>
      <c r="AA26" s="705"/>
      <c r="AB26" s="243"/>
      <c r="AC26" s="243"/>
      <c r="AD26" s="243"/>
      <c r="AE26" s="243"/>
      <c r="AF26" s="243"/>
      <c r="AG26" s="243"/>
      <c r="AH26" s="243"/>
      <c r="AI26" s="243"/>
    </row>
    <row r="27" spans="1:40">
      <c r="A27" s="923" t="s">
        <v>16</v>
      </c>
      <c r="B27" s="920" t="s">
        <v>298</v>
      </c>
      <c r="C27" s="920"/>
      <c r="D27" s="920" t="s">
        <v>235</v>
      </c>
      <c r="E27" s="920"/>
      <c r="F27" s="920" t="s">
        <v>299</v>
      </c>
      <c r="G27" s="920"/>
      <c r="H27" s="920" t="s">
        <v>300</v>
      </c>
      <c r="I27" s="920"/>
      <c r="J27" s="920" t="s">
        <v>277</v>
      </c>
      <c r="K27" s="920"/>
      <c r="L27" s="920" t="s">
        <v>301</v>
      </c>
      <c r="M27" s="920"/>
      <c r="N27" s="920" t="s">
        <v>302</v>
      </c>
      <c r="O27" s="920"/>
      <c r="P27" s="920" t="s">
        <v>303</v>
      </c>
      <c r="Q27" s="920"/>
      <c r="R27" s="920" t="s">
        <v>283</v>
      </c>
      <c r="S27" s="920"/>
      <c r="T27" s="920" t="s">
        <v>304</v>
      </c>
      <c r="U27" s="920"/>
      <c r="V27" s="920" t="s">
        <v>305</v>
      </c>
      <c r="W27" s="920"/>
      <c r="X27" s="920" t="s">
        <v>306</v>
      </c>
      <c r="Y27" s="920"/>
      <c r="Z27" s="921" t="s">
        <v>7</v>
      </c>
      <c r="AA27" s="921"/>
      <c r="AB27" s="921" t="s">
        <v>8</v>
      </c>
      <c r="AC27" s="921"/>
      <c r="AD27" s="921" t="s">
        <v>9</v>
      </c>
      <c r="AE27" s="921"/>
      <c r="AF27" s="921" t="s">
        <v>46</v>
      </c>
      <c r="AG27" s="922"/>
      <c r="AH27" s="918" t="s">
        <v>307</v>
      </c>
      <c r="AI27" s="919"/>
    </row>
    <row r="28" spans="1:40">
      <c r="A28" s="924"/>
      <c r="B28" s="522" t="str">
        <f>'Reported EBITDA'!$F$5</f>
        <v>Q4 2024</v>
      </c>
      <c r="C28" s="521" t="str">
        <f>'Reported EBITDA'!$G$5</f>
        <v>Q4 2023</v>
      </c>
      <c r="D28" s="522" t="str">
        <f>'Reported EBITDA'!$F$5</f>
        <v>Q4 2024</v>
      </c>
      <c r="E28" s="521" t="str">
        <f>'Reported EBITDA'!$G$5</f>
        <v>Q4 2023</v>
      </c>
      <c r="F28" s="522" t="str">
        <f>'Reported EBITDA'!$F$5</f>
        <v>Q4 2024</v>
      </c>
      <c r="G28" s="521" t="str">
        <f>'Reported EBITDA'!$G$5</f>
        <v>Q4 2023</v>
      </c>
      <c r="H28" s="522" t="str">
        <f>'Reported EBITDA'!$F$5</f>
        <v>Q4 2024</v>
      </c>
      <c r="I28" s="521" t="str">
        <f>'Reported EBITDA'!$G$5</f>
        <v>Q4 2023</v>
      </c>
      <c r="J28" s="522" t="str">
        <f>'Reported EBITDA'!$F$5</f>
        <v>Q4 2024</v>
      </c>
      <c r="K28" s="521" t="str">
        <f>'Reported EBITDA'!$G$5</f>
        <v>Q4 2023</v>
      </c>
      <c r="L28" s="522" t="str">
        <f>'Reported EBITDA'!$F$5</f>
        <v>Q4 2024</v>
      </c>
      <c r="M28" s="521" t="str">
        <f>'Reported EBITDA'!$G$5</f>
        <v>Q4 2023</v>
      </c>
      <c r="N28" s="522" t="str">
        <f>'Reported EBITDA'!$F$5</f>
        <v>Q4 2024</v>
      </c>
      <c r="O28" s="521" t="str">
        <f>'Reported EBITDA'!$G$5</f>
        <v>Q4 2023</v>
      </c>
      <c r="P28" s="522" t="str">
        <f>'Reported EBITDA'!$F$5</f>
        <v>Q4 2024</v>
      </c>
      <c r="Q28" s="521" t="str">
        <f>'Reported EBITDA'!$G$5</f>
        <v>Q4 2023</v>
      </c>
      <c r="R28" s="522" t="str">
        <f>'Reported EBITDA'!$F$5</f>
        <v>Q4 2024</v>
      </c>
      <c r="S28" s="521" t="str">
        <f>'Reported EBITDA'!$G$5</f>
        <v>Q4 2023</v>
      </c>
      <c r="T28" s="522" t="str">
        <f>'Reported EBITDA'!$F$5</f>
        <v>Q4 2024</v>
      </c>
      <c r="U28" s="521" t="str">
        <f>'Reported EBITDA'!$G$5</f>
        <v>Q4 2023</v>
      </c>
      <c r="V28" s="522" t="str">
        <f>'Reported EBITDA'!$F$5</f>
        <v>Q4 2024</v>
      </c>
      <c r="W28" s="521" t="str">
        <f>'Reported EBITDA'!$G$5</f>
        <v>Q4 2023</v>
      </c>
      <c r="X28" s="522" t="str">
        <f>'Reported EBITDA'!$F$5</f>
        <v>Q4 2024</v>
      </c>
      <c r="Y28" s="521" t="str">
        <f>'Reported EBITDA'!$G$5</f>
        <v>Q4 2023</v>
      </c>
      <c r="Z28" s="522" t="str">
        <f>'Reported EBITDA'!$F$5</f>
        <v>Q4 2024</v>
      </c>
      <c r="AA28" s="521" t="str">
        <f>'Reported EBITDA'!$G$5</f>
        <v>Q4 2023</v>
      </c>
      <c r="AB28" s="522" t="str">
        <f>'Reported EBITDA'!$F$5</f>
        <v>Q4 2024</v>
      </c>
      <c r="AC28" s="521" t="str">
        <f>'Reported EBITDA'!$G$5</f>
        <v>Q4 2023</v>
      </c>
      <c r="AD28" s="522" t="str">
        <f>'Reported EBITDA'!$F$5</f>
        <v>Q4 2024</v>
      </c>
      <c r="AE28" s="521" t="str">
        <f>'Reported EBITDA'!$G$5</f>
        <v>Q4 2023</v>
      </c>
      <c r="AF28" s="522" t="str">
        <f>'Reported EBITDA'!$F$5</f>
        <v>Q4 2024</v>
      </c>
      <c r="AG28" s="521" t="str">
        <f>'Reported EBITDA'!$G$5</f>
        <v>Q4 2023</v>
      </c>
      <c r="AH28" s="554" t="str">
        <f>'Reported EBITDA'!$F$5</f>
        <v>Q4 2024</v>
      </c>
      <c r="AI28" s="557" t="str">
        <f>'Reported EBITDA'!$G$5</f>
        <v>Q4 2023</v>
      </c>
    </row>
    <row r="29" spans="1:40">
      <c r="A29" s="523" t="s">
        <v>308</v>
      </c>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3"/>
      <c r="AB29" s="524"/>
      <c r="AC29" s="523"/>
      <c r="AD29" s="524"/>
      <c r="AE29" s="523"/>
      <c r="AF29" s="524"/>
      <c r="AG29" s="523"/>
      <c r="AH29" s="525"/>
      <c r="AI29" s="540"/>
    </row>
    <row r="30" spans="1:40">
      <c r="A30" s="526" t="s">
        <v>309</v>
      </c>
      <c r="B30" s="527">
        <v>0.47274000000000022</v>
      </c>
      <c r="C30" s="528">
        <v>0.8185403899999999</v>
      </c>
      <c r="D30" s="527">
        <v>0.68595052712412985</v>
      </c>
      <c r="E30" s="528">
        <v>0.67033209205001887</v>
      </c>
      <c r="F30" s="527">
        <v>0.49197683857189006</v>
      </c>
      <c r="G30" s="528">
        <v>0.52276017215910997</v>
      </c>
      <c r="H30" s="527">
        <v>0</v>
      </c>
      <c r="I30" s="528">
        <v>0</v>
      </c>
      <c r="J30" s="527">
        <v>4.0307697060221725</v>
      </c>
      <c r="K30" s="528">
        <v>3.1753709999999975</v>
      </c>
      <c r="L30" s="527">
        <v>0</v>
      </c>
      <c r="M30" s="529">
        <v>0</v>
      </c>
      <c r="N30" s="527">
        <v>2.3649412059900006</v>
      </c>
      <c r="O30" s="528">
        <v>2.851099309329995</v>
      </c>
      <c r="P30" s="527">
        <v>0.30622805984000001</v>
      </c>
      <c r="Q30" s="528">
        <v>0.16569830372999997</v>
      </c>
      <c r="R30" s="527">
        <v>9.4740000000000005E-2</v>
      </c>
      <c r="S30" s="528">
        <v>0.14642999999999995</v>
      </c>
      <c r="T30" s="527">
        <v>0.44885661530000015</v>
      </c>
      <c r="U30" s="528">
        <v>0.26855660123764985</v>
      </c>
      <c r="V30" s="527">
        <v>8.816134220117991E-2</v>
      </c>
      <c r="W30" s="528">
        <v>8.979788600765358E-2</v>
      </c>
      <c r="X30" s="527">
        <v>0.18691555267019952</v>
      </c>
      <c r="Y30" s="528">
        <v>0.20225020090813098</v>
      </c>
      <c r="Z30" s="527">
        <f t="shared" ref="Z30:AA34" si="61">B30</f>
        <v>0.47274000000000022</v>
      </c>
      <c r="AA30" s="528">
        <f t="shared" si="61"/>
        <v>0.8185403899999999</v>
      </c>
      <c r="AB30" s="527">
        <f t="shared" ref="AB30:AC34" si="62">D30+F30+H30+J30+L30</f>
        <v>5.2086970717181922</v>
      </c>
      <c r="AC30" s="528">
        <f t="shared" si="62"/>
        <v>4.3684632642091259</v>
      </c>
      <c r="AD30" s="527">
        <f t="shared" ref="AD30:AE34" si="63">N30+P30</f>
        <v>2.6711692658300006</v>
      </c>
      <c r="AE30" s="528">
        <f t="shared" si="63"/>
        <v>3.0167976130599952</v>
      </c>
      <c r="AF30" s="527">
        <f t="shared" ref="AF30:AG34" si="64">T30+V30+X30</f>
        <v>0.72393351017137963</v>
      </c>
      <c r="AG30" s="561">
        <f t="shared" si="64"/>
        <v>0.56060468815343445</v>
      </c>
      <c r="AH30" s="555">
        <f t="shared" ref="AH30:AI34" si="65">Z30+AB30+AD30+AF30</f>
        <v>9.0765398477195713</v>
      </c>
      <c r="AI30" s="568">
        <f t="shared" si="65"/>
        <v>8.7644059554225553</v>
      </c>
    </row>
    <row r="31" spans="1:40">
      <c r="A31" s="241" t="s">
        <v>310</v>
      </c>
      <c r="B31" s="517">
        <v>0.47274000000000022</v>
      </c>
      <c r="C31" s="242">
        <v>0.8185403899999999</v>
      </c>
      <c r="D31" s="517">
        <v>0.68595052712413007</v>
      </c>
      <c r="E31" s="242">
        <v>0.67033209205001554</v>
      </c>
      <c r="F31" s="517">
        <v>0.49197683857189395</v>
      </c>
      <c r="G31" s="242">
        <v>0.52276017215910953</v>
      </c>
      <c r="H31" s="517">
        <v>0</v>
      </c>
      <c r="I31" s="242">
        <v>0</v>
      </c>
      <c r="J31" s="517">
        <v>0.17681516054229826</v>
      </c>
      <c r="K31" s="242">
        <v>0.13676537922836404</v>
      </c>
      <c r="L31" s="517">
        <v>0</v>
      </c>
      <c r="M31" s="265">
        <v>0</v>
      </c>
      <c r="N31" s="517">
        <v>2.136744977889999</v>
      </c>
      <c r="O31" s="242">
        <v>2.607023524489994</v>
      </c>
      <c r="P31" s="517">
        <v>0</v>
      </c>
      <c r="Q31" s="242">
        <v>0</v>
      </c>
      <c r="R31" s="517">
        <v>0</v>
      </c>
      <c r="S31" s="242">
        <v>0</v>
      </c>
      <c r="T31" s="517">
        <v>0.40140721599999984</v>
      </c>
      <c r="U31" s="242">
        <v>0.2212891937376554</v>
      </c>
      <c r="V31" s="517">
        <v>8.816705252151201E-2</v>
      </c>
      <c r="W31" s="242">
        <v>8.9797886007653635E-2</v>
      </c>
      <c r="X31" s="517">
        <v>0.18691201999999998</v>
      </c>
      <c r="Y31" s="242">
        <v>0.20225020090813028</v>
      </c>
      <c r="Z31" s="517">
        <f t="shared" si="61"/>
        <v>0.47274000000000022</v>
      </c>
      <c r="AA31" s="242">
        <f t="shared" si="61"/>
        <v>0.8185403899999999</v>
      </c>
      <c r="AB31" s="517">
        <f t="shared" si="62"/>
        <v>1.3547425262383224</v>
      </c>
      <c r="AC31" s="242">
        <f t="shared" si="62"/>
        <v>1.3298576434374891</v>
      </c>
      <c r="AD31" s="517">
        <f t="shared" si="63"/>
        <v>2.136744977889999</v>
      </c>
      <c r="AE31" s="242">
        <f t="shared" si="63"/>
        <v>2.607023524489994</v>
      </c>
      <c r="AF31" s="517">
        <f t="shared" si="64"/>
        <v>0.67648628852151182</v>
      </c>
      <c r="AG31" s="562">
        <f t="shared" si="64"/>
        <v>0.51333728065343931</v>
      </c>
      <c r="AH31" s="558">
        <f t="shared" si="65"/>
        <v>4.6407137926498336</v>
      </c>
      <c r="AI31" s="569">
        <f t="shared" si="65"/>
        <v>5.2687588385809221</v>
      </c>
    </row>
    <row r="32" spans="1:40">
      <c r="A32" s="241" t="s">
        <v>311</v>
      </c>
      <c r="B32" s="517">
        <v>0</v>
      </c>
      <c r="C32" s="242">
        <v>0</v>
      </c>
      <c r="D32" s="517">
        <v>0</v>
      </c>
      <c r="E32" s="242">
        <v>0</v>
      </c>
      <c r="F32" s="517">
        <v>0</v>
      </c>
      <c r="G32" s="242">
        <v>0</v>
      </c>
      <c r="H32" s="517">
        <v>0</v>
      </c>
      <c r="I32" s="242">
        <v>0</v>
      </c>
      <c r="J32" s="517">
        <v>0</v>
      </c>
      <c r="K32" s="242">
        <v>0</v>
      </c>
      <c r="L32" s="517">
        <v>0</v>
      </c>
      <c r="M32" s="265">
        <v>0</v>
      </c>
      <c r="N32" s="517">
        <v>0.22819622809999998</v>
      </c>
      <c r="O32" s="242">
        <v>0.24407578484000003</v>
      </c>
      <c r="P32" s="517">
        <v>0</v>
      </c>
      <c r="Q32" s="242">
        <v>0</v>
      </c>
      <c r="R32" s="517">
        <v>9.4743895462000016E-2</v>
      </c>
      <c r="S32" s="242">
        <v>0.14642688266499998</v>
      </c>
      <c r="T32" s="517">
        <v>0</v>
      </c>
      <c r="U32" s="242">
        <v>0</v>
      </c>
      <c r="V32" s="548">
        <v>0</v>
      </c>
      <c r="W32" s="264">
        <v>0</v>
      </c>
      <c r="X32" s="517">
        <v>0</v>
      </c>
      <c r="Y32" s="242">
        <v>0</v>
      </c>
      <c r="Z32" s="517">
        <f t="shared" si="61"/>
        <v>0</v>
      </c>
      <c r="AA32" s="242">
        <f t="shared" si="61"/>
        <v>0</v>
      </c>
      <c r="AB32" s="517">
        <f t="shared" si="62"/>
        <v>0</v>
      </c>
      <c r="AC32" s="242">
        <f t="shared" si="62"/>
        <v>0</v>
      </c>
      <c r="AD32" s="517">
        <f t="shared" si="63"/>
        <v>0.22819622809999998</v>
      </c>
      <c r="AE32" s="242">
        <f t="shared" si="63"/>
        <v>0.24407578484000003</v>
      </c>
      <c r="AF32" s="517">
        <f t="shared" si="64"/>
        <v>0</v>
      </c>
      <c r="AG32" s="562">
        <f t="shared" si="64"/>
        <v>0</v>
      </c>
      <c r="AH32" s="559">
        <f t="shared" si="65"/>
        <v>0.22819622809999998</v>
      </c>
      <c r="AI32" s="570">
        <f t="shared" si="65"/>
        <v>0.24407578484000003</v>
      </c>
    </row>
    <row r="33" spans="1:35">
      <c r="A33" s="241" t="s">
        <v>312</v>
      </c>
      <c r="B33" s="517">
        <v>0</v>
      </c>
      <c r="C33" s="242">
        <v>0</v>
      </c>
      <c r="D33" s="517">
        <v>0</v>
      </c>
      <c r="E33" s="242">
        <v>0</v>
      </c>
      <c r="F33" s="517">
        <v>0</v>
      </c>
      <c r="G33" s="242">
        <v>0</v>
      </c>
      <c r="H33" s="517">
        <v>0</v>
      </c>
      <c r="I33" s="242">
        <v>0</v>
      </c>
      <c r="J33" s="517">
        <v>3.1706292796941833</v>
      </c>
      <c r="K33" s="242">
        <v>2.6741921972200453</v>
      </c>
      <c r="L33" s="517">
        <v>0</v>
      </c>
      <c r="M33" s="265">
        <v>0</v>
      </c>
      <c r="N33" s="517">
        <v>0</v>
      </c>
      <c r="O33" s="242">
        <v>0</v>
      </c>
      <c r="P33" s="517">
        <v>0</v>
      </c>
      <c r="Q33" s="242">
        <v>0</v>
      </c>
      <c r="R33" s="517">
        <v>0</v>
      </c>
      <c r="S33" s="242">
        <v>0</v>
      </c>
      <c r="T33" s="517">
        <v>0</v>
      </c>
      <c r="U33" s="242">
        <v>0</v>
      </c>
      <c r="V33" s="548">
        <v>0</v>
      </c>
      <c r="W33" s="264">
        <v>0</v>
      </c>
      <c r="X33" s="517">
        <v>0</v>
      </c>
      <c r="Y33" s="242">
        <v>0</v>
      </c>
      <c r="Z33" s="517">
        <f t="shared" si="61"/>
        <v>0</v>
      </c>
      <c r="AA33" s="242">
        <f t="shared" si="61"/>
        <v>0</v>
      </c>
      <c r="AB33" s="517">
        <f t="shared" si="62"/>
        <v>3.1706292796941833</v>
      </c>
      <c r="AC33" s="242">
        <f t="shared" si="62"/>
        <v>2.6741921972200453</v>
      </c>
      <c r="AD33" s="517">
        <f t="shared" si="63"/>
        <v>0</v>
      </c>
      <c r="AE33" s="242">
        <f t="shared" si="63"/>
        <v>0</v>
      </c>
      <c r="AF33" s="517">
        <f t="shared" si="64"/>
        <v>0</v>
      </c>
      <c r="AG33" s="562">
        <f t="shared" si="64"/>
        <v>0</v>
      </c>
      <c r="AH33" s="559">
        <f t="shared" si="65"/>
        <v>3.1706292796941833</v>
      </c>
      <c r="AI33" s="570">
        <f t="shared" si="65"/>
        <v>2.6741921972200453</v>
      </c>
    </row>
    <row r="34" spans="1:35">
      <c r="A34" s="530" t="s">
        <v>313</v>
      </c>
      <c r="B34" s="531">
        <v>0</v>
      </c>
      <c r="C34" s="532">
        <v>0</v>
      </c>
      <c r="D34" s="531">
        <v>0</v>
      </c>
      <c r="E34" s="532">
        <v>0</v>
      </c>
      <c r="F34" s="531">
        <v>0</v>
      </c>
      <c r="G34" s="532">
        <v>0</v>
      </c>
      <c r="H34" s="531">
        <v>0</v>
      </c>
      <c r="I34" s="532">
        <v>0</v>
      </c>
      <c r="J34" s="531">
        <v>0.68332646295981336</v>
      </c>
      <c r="K34" s="532">
        <v>0.36441232958492265</v>
      </c>
      <c r="L34" s="531">
        <v>0</v>
      </c>
      <c r="M34" s="533">
        <v>0</v>
      </c>
      <c r="N34" s="531">
        <v>0</v>
      </c>
      <c r="O34" s="532">
        <v>0</v>
      </c>
      <c r="P34" s="531">
        <v>0.30622805984000001</v>
      </c>
      <c r="Q34" s="532">
        <v>0.16569830372999997</v>
      </c>
      <c r="R34" s="531">
        <v>0</v>
      </c>
      <c r="S34" s="532">
        <v>0</v>
      </c>
      <c r="T34" s="531">
        <v>4.7424523999999989E-2</v>
      </c>
      <c r="U34" s="532">
        <v>4.7267407500000101E-2</v>
      </c>
      <c r="V34" s="549">
        <v>0</v>
      </c>
      <c r="W34" s="534">
        <v>0</v>
      </c>
      <c r="X34" s="531">
        <v>0</v>
      </c>
      <c r="Y34" s="532">
        <v>0</v>
      </c>
      <c r="Z34" s="531">
        <f t="shared" si="61"/>
        <v>0</v>
      </c>
      <c r="AA34" s="532">
        <f t="shared" si="61"/>
        <v>0</v>
      </c>
      <c r="AB34" s="531">
        <f t="shared" si="62"/>
        <v>0.68332646295981336</v>
      </c>
      <c r="AC34" s="532">
        <f t="shared" si="62"/>
        <v>0.36441232958492265</v>
      </c>
      <c r="AD34" s="531">
        <f t="shared" si="63"/>
        <v>0.30622805984000001</v>
      </c>
      <c r="AE34" s="532">
        <f t="shared" si="63"/>
        <v>0.16569830372999997</v>
      </c>
      <c r="AF34" s="531">
        <f t="shared" si="64"/>
        <v>4.7424523999999989E-2</v>
      </c>
      <c r="AG34" s="563">
        <f t="shared" si="64"/>
        <v>4.7267407500000101E-2</v>
      </c>
      <c r="AH34" s="556">
        <f t="shared" si="65"/>
        <v>1.0369790467998135</v>
      </c>
      <c r="AI34" s="571">
        <f t="shared" si="65"/>
        <v>0.57737804081492272</v>
      </c>
    </row>
    <row r="35" spans="1:35">
      <c r="A35" s="535" t="s">
        <v>314</v>
      </c>
      <c r="B35" s="536">
        <f t="shared" ref="B35" si="66">SUM(B37:B39)</f>
        <v>4.4000000000000018E-4</v>
      </c>
      <c r="C35" s="537">
        <f t="shared" ref="C35" si="67">SUM(C37:C39)</f>
        <v>2.8305985818181999E-4</v>
      </c>
      <c r="D35" s="536">
        <f>SUM(D37:D39)</f>
        <v>0.38143307494188006</v>
      </c>
      <c r="E35" s="537">
        <f>SUM(E37:E39)</f>
        <v>0.45461627258557002</v>
      </c>
      <c r="F35" s="536">
        <f t="shared" ref="F35:Y35" si="68">SUM(F37:F39)</f>
        <v>3.5651781684110401E-2</v>
      </c>
      <c r="G35" s="537">
        <f t="shared" si="68"/>
        <v>1.7537885370727039E-2</v>
      </c>
      <c r="H35" s="536">
        <f t="shared" si="68"/>
        <v>7.2568151210509022</v>
      </c>
      <c r="I35" s="537">
        <f t="shared" si="68"/>
        <v>6.4178475899999974</v>
      </c>
      <c r="J35" s="536">
        <f t="shared" si="68"/>
        <v>1.9749250000000023</v>
      </c>
      <c r="K35" s="537">
        <f t="shared" si="68"/>
        <v>1.918998999999997</v>
      </c>
      <c r="L35" s="536">
        <f t="shared" si="68"/>
        <v>0</v>
      </c>
      <c r="M35" s="537">
        <f t="shared" si="68"/>
        <v>0</v>
      </c>
      <c r="N35" s="536">
        <f t="shared" si="68"/>
        <v>2.0472153464900003</v>
      </c>
      <c r="O35" s="537">
        <f t="shared" si="68"/>
        <v>1.5429505854390004</v>
      </c>
      <c r="P35" s="536">
        <v>0.51124609869999982</v>
      </c>
      <c r="Q35" s="537">
        <v>0.53870129435000003</v>
      </c>
      <c r="R35" s="536">
        <f>SUM(R37:R39)</f>
        <v>1.4915877626222084E-2</v>
      </c>
      <c r="S35" s="537">
        <f>SUM(S37:S39)</f>
        <v>0</v>
      </c>
      <c r="T35" s="536">
        <f t="shared" si="68"/>
        <v>0.25983612608786877</v>
      </c>
      <c r="U35" s="537">
        <f t="shared" si="68"/>
        <v>0.3515281574150611</v>
      </c>
      <c r="V35" s="536">
        <f t="shared" si="68"/>
        <v>0</v>
      </c>
      <c r="W35" s="537">
        <f t="shared" si="68"/>
        <v>0</v>
      </c>
      <c r="X35" s="536">
        <f t="shared" si="68"/>
        <v>0.16761006116560262</v>
      </c>
      <c r="Y35" s="537">
        <f t="shared" si="68"/>
        <v>0.16172904846110805</v>
      </c>
      <c r="Z35" s="536">
        <f t="shared" ref="Z35:AB35" si="69">SUM(Z37:Z39)</f>
        <v>4.4000000000000018E-4</v>
      </c>
      <c r="AA35" s="537">
        <f t="shared" si="69"/>
        <v>2.8305985818181999E-4</v>
      </c>
      <c r="AB35" s="536">
        <f t="shared" si="69"/>
        <v>9.6488249776768953</v>
      </c>
      <c r="AC35" s="537">
        <f t="shared" ref="AC35:AI35" si="70">SUM(AC37:AC39)</f>
        <v>8.80900074795629</v>
      </c>
      <c r="AD35" s="536">
        <f t="shared" si="70"/>
        <v>2.5584614451899998</v>
      </c>
      <c r="AE35" s="537">
        <f t="shared" si="70"/>
        <v>2.0816518797890007</v>
      </c>
      <c r="AF35" s="536">
        <f t="shared" si="70"/>
        <v>0.42744618725347139</v>
      </c>
      <c r="AG35" s="564">
        <f t="shared" si="70"/>
        <v>0.51325720587616919</v>
      </c>
      <c r="AH35" s="551">
        <f t="shared" si="70"/>
        <v>12.635172610120366</v>
      </c>
      <c r="AI35" s="572">
        <f t="shared" si="70"/>
        <v>11.404192893479642</v>
      </c>
    </row>
    <row r="36" spans="1:35">
      <c r="A36" s="538" t="s">
        <v>315</v>
      </c>
      <c r="B36" s="527">
        <f t="shared" ref="B36:Y36" si="71">SUM(B38:B39)</f>
        <v>4.4000000000000018E-4</v>
      </c>
      <c r="C36" s="528">
        <f t="shared" si="71"/>
        <v>2.8305985818181999E-4</v>
      </c>
      <c r="D36" s="527">
        <f t="shared" si="71"/>
        <v>0.38143307494188006</v>
      </c>
      <c r="E36" s="528">
        <f t="shared" si="71"/>
        <v>0.44768027258557008</v>
      </c>
      <c r="F36" s="527">
        <f t="shared" si="71"/>
        <v>3.5651781684110401E-2</v>
      </c>
      <c r="G36" s="528">
        <f t="shared" si="71"/>
        <v>1.7537885370727039E-2</v>
      </c>
      <c r="H36" s="527">
        <f t="shared" si="71"/>
        <v>2.9717423490503894</v>
      </c>
      <c r="I36" s="528">
        <f t="shared" si="71"/>
        <v>3.1750433459999989</v>
      </c>
      <c r="J36" s="527">
        <f t="shared" si="71"/>
        <v>0.4697031059996325</v>
      </c>
      <c r="K36" s="528">
        <f t="shared" si="71"/>
        <v>0.703161342999997</v>
      </c>
      <c r="L36" s="527">
        <f t="shared" si="71"/>
        <v>0</v>
      </c>
      <c r="M36" s="528">
        <f t="shared" si="71"/>
        <v>0</v>
      </c>
      <c r="N36" s="527">
        <f t="shared" si="71"/>
        <v>2.0472153464900003</v>
      </c>
      <c r="O36" s="528">
        <f t="shared" si="71"/>
        <v>1.5429505854390004</v>
      </c>
      <c r="P36" s="527">
        <v>0.51124609869999982</v>
      </c>
      <c r="Q36" s="528">
        <v>0.53870129435000003</v>
      </c>
      <c r="R36" s="527">
        <f>SUM(R38:R39)</f>
        <v>1.4915877626222084E-2</v>
      </c>
      <c r="S36" s="528">
        <f>SUM(S38:S39)</f>
        <v>0</v>
      </c>
      <c r="T36" s="527">
        <f t="shared" si="71"/>
        <v>0.23061038121359131</v>
      </c>
      <c r="U36" s="528">
        <f t="shared" si="71"/>
        <v>0.33246024856851764</v>
      </c>
      <c r="V36" s="527">
        <f t="shared" si="71"/>
        <v>0</v>
      </c>
      <c r="W36" s="528">
        <f t="shared" si="71"/>
        <v>0</v>
      </c>
      <c r="X36" s="527">
        <f t="shared" si="71"/>
        <v>3.2256979714287697E-2</v>
      </c>
      <c r="Y36" s="528">
        <f t="shared" si="71"/>
        <v>2.687944765992455E-2</v>
      </c>
      <c r="Z36" s="527">
        <f t="shared" ref="Z36:AB36" si="72">SUM(Z38:Z39)</f>
        <v>4.4000000000000018E-4</v>
      </c>
      <c r="AA36" s="528">
        <f t="shared" si="72"/>
        <v>2.8305985818181999E-4</v>
      </c>
      <c r="AB36" s="527">
        <f t="shared" si="72"/>
        <v>3.8585303116760121</v>
      </c>
      <c r="AC36" s="528">
        <f t="shared" ref="AC36:AI36" si="73">SUM(AC38:AC39)</f>
        <v>4.3434228469562921</v>
      </c>
      <c r="AD36" s="527">
        <f t="shared" si="73"/>
        <v>2.5584614451899998</v>
      </c>
      <c r="AE36" s="528">
        <f t="shared" si="73"/>
        <v>2.0816518797890007</v>
      </c>
      <c r="AF36" s="527">
        <f t="shared" si="73"/>
        <v>0.26286736092787899</v>
      </c>
      <c r="AG36" s="561">
        <f t="shared" si="73"/>
        <v>0.3593396962284422</v>
      </c>
      <c r="AH36" s="553">
        <f t="shared" si="73"/>
        <v>6.6802991177938909</v>
      </c>
      <c r="AI36" s="573">
        <f t="shared" si="73"/>
        <v>6.7846974828319171</v>
      </c>
    </row>
    <row r="37" spans="1:35">
      <c r="A37" s="241" t="s">
        <v>316</v>
      </c>
      <c r="B37" s="517">
        <v>0</v>
      </c>
      <c r="C37" s="242">
        <v>0</v>
      </c>
      <c r="D37" s="517">
        <v>0</v>
      </c>
      <c r="E37" s="242">
        <v>6.9360000000000003E-3</v>
      </c>
      <c r="F37" s="517">
        <v>0</v>
      </c>
      <c r="G37" s="242">
        <v>0</v>
      </c>
      <c r="H37" s="517">
        <v>4.2850727720005128</v>
      </c>
      <c r="I37" s="242">
        <v>3.2428042439999989</v>
      </c>
      <c r="J37" s="517">
        <v>1.5052218940003697</v>
      </c>
      <c r="K37" s="242">
        <v>1.215837657</v>
      </c>
      <c r="L37" s="517">
        <v>0</v>
      </c>
      <c r="M37" s="242">
        <v>0</v>
      </c>
      <c r="N37" s="517">
        <v>0</v>
      </c>
      <c r="O37" s="242">
        <v>0</v>
      </c>
      <c r="P37" s="517">
        <v>0</v>
      </c>
      <c r="Q37" s="242">
        <v>0</v>
      </c>
      <c r="R37" s="517">
        <v>0</v>
      </c>
      <c r="S37" s="242">
        <v>0</v>
      </c>
      <c r="T37" s="517">
        <v>2.9225744874277454E-2</v>
      </c>
      <c r="U37" s="242">
        <v>1.9067908846543469E-2</v>
      </c>
      <c r="V37" s="548">
        <v>0</v>
      </c>
      <c r="W37" s="264">
        <v>0</v>
      </c>
      <c r="X37" s="517">
        <v>0.13535308145131492</v>
      </c>
      <c r="Y37" s="242">
        <v>0.13484960080118349</v>
      </c>
      <c r="Z37" s="517">
        <f t="shared" ref="Z37:AA40" si="74">B37</f>
        <v>0</v>
      </c>
      <c r="AA37" s="242">
        <f t="shared" si="74"/>
        <v>0</v>
      </c>
      <c r="AB37" s="517">
        <f t="shared" ref="AB37:AC40" si="75">D37+F37+H37+J37+L37</f>
        <v>5.7902946660008823</v>
      </c>
      <c r="AC37" s="242">
        <f t="shared" si="75"/>
        <v>4.4655779009999987</v>
      </c>
      <c r="AD37" s="517">
        <f t="shared" ref="AD37:AE40" si="76">N37+P37</f>
        <v>0</v>
      </c>
      <c r="AE37" s="242">
        <f t="shared" si="76"/>
        <v>0</v>
      </c>
      <c r="AF37" s="517">
        <f t="shared" ref="AF37:AG39" si="77">T37+V37+X37</f>
        <v>0.16457882632559237</v>
      </c>
      <c r="AG37" s="562">
        <f t="shared" si="77"/>
        <v>0.15391750964772696</v>
      </c>
      <c r="AH37" s="558">
        <f t="shared" ref="AH37:AI40" si="78">Z37+AB37+AD37+AF37</f>
        <v>5.9548734923264748</v>
      </c>
      <c r="AI37" s="569">
        <f t="shared" si="78"/>
        <v>4.6194954106477253</v>
      </c>
    </row>
    <row r="38" spans="1:35">
      <c r="A38" s="241" t="s">
        <v>317</v>
      </c>
      <c r="B38" s="517">
        <v>0</v>
      </c>
      <c r="C38" s="242">
        <v>0</v>
      </c>
      <c r="D38" s="517">
        <v>0.17663999999999533</v>
      </c>
      <c r="E38" s="242">
        <v>0.32212607568813656</v>
      </c>
      <c r="F38" s="517">
        <v>0</v>
      </c>
      <c r="G38" s="242">
        <v>0</v>
      </c>
      <c r="H38" s="517">
        <v>1.889612529999481</v>
      </c>
      <c r="I38" s="242">
        <v>1.0535268010000027</v>
      </c>
      <c r="J38" s="517">
        <v>-0.16724050244402588</v>
      </c>
      <c r="K38" s="242">
        <v>0.16084757993201901</v>
      </c>
      <c r="L38" s="517">
        <v>0</v>
      </c>
      <c r="M38" s="242">
        <v>0</v>
      </c>
      <c r="N38" s="517">
        <v>0.59281119717999986</v>
      </c>
      <c r="O38" s="242">
        <v>0.21065389981000043</v>
      </c>
      <c r="P38" s="517">
        <v>0.25825161279999997</v>
      </c>
      <c r="Q38" s="242">
        <v>0.36524808629999983</v>
      </c>
      <c r="R38" s="517">
        <v>0</v>
      </c>
      <c r="S38" s="242">
        <v>0</v>
      </c>
      <c r="T38" s="517">
        <v>4.3588608999999993E-2</v>
      </c>
      <c r="U38" s="242">
        <v>3.8440038999999995E-2</v>
      </c>
      <c r="V38" s="548">
        <v>0</v>
      </c>
      <c r="W38" s="264">
        <v>0</v>
      </c>
      <c r="X38" s="517">
        <v>9.3744000000000258E-3</v>
      </c>
      <c r="Y38" s="242">
        <v>0</v>
      </c>
      <c r="Z38" s="517">
        <f t="shared" si="74"/>
        <v>0</v>
      </c>
      <c r="AA38" s="242">
        <f t="shared" si="74"/>
        <v>0</v>
      </c>
      <c r="AB38" s="517">
        <f t="shared" si="75"/>
        <v>1.8990120275554503</v>
      </c>
      <c r="AC38" s="242">
        <f t="shared" si="75"/>
        <v>1.5365004566201583</v>
      </c>
      <c r="AD38" s="517">
        <f t="shared" si="76"/>
        <v>0.85106280997999983</v>
      </c>
      <c r="AE38" s="242">
        <f t="shared" si="76"/>
        <v>0.57590198611000032</v>
      </c>
      <c r="AF38" s="517">
        <f t="shared" si="77"/>
        <v>5.2963009000000019E-2</v>
      </c>
      <c r="AG38" s="562">
        <f t="shared" si="77"/>
        <v>3.8440038999999995E-2</v>
      </c>
      <c r="AH38" s="559">
        <f t="shared" si="78"/>
        <v>2.80303784653545</v>
      </c>
      <c r="AI38" s="570">
        <f t="shared" si="78"/>
        <v>2.1508424817301588</v>
      </c>
    </row>
    <row r="39" spans="1:35">
      <c r="A39" s="530" t="s">
        <v>318</v>
      </c>
      <c r="B39" s="531">
        <v>4.4000000000000018E-4</v>
      </c>
      <c r="C39" s="532">
        <v>2.8305985818181999E-4</v>
      </c>
      <c r="D39" s="531">
        <v>0.2047930749418847</v>
      </c>
      <c r="E39" s="532">
        <v>0.1255541968974335</v>
      </c>
      <c r="F39" s="531">
        <v>3.5651781684110401E-2</v>
      </c>
      <c r="G39" s="532">
        <v>1.7537885370727039E-2</v>
      </c>
      <c r="H39" s="531">
        <v>1.0821298190509083</v>
      </c>
      <c r="I39" s="532">
        <v>2.121516544999996</v>
      </c>
      <c r="J39" s="531">
        <v>0.63694360844365838</v>
      </c>
      <c r="K39" s="532">
        <v>0.54231376306797796</v>
      </c>
      <c r="L39" s="531">
        <v>0</v>
      </c>
      <c r="M39" s="532">
        <v>0</v>
      </c>
      <c r="N39" s="531">
        <v>1.4544041493100004</v>
      </c>
      <c r="O39" s="532">
        <v>1.3322966856289999</v>
      </c>
      <c r="P39" s="531">
        <v>0.25299448589999984</v>
      </c>
      <c r="Q39" s="532">
        <v>0.17345320805000017</v>
      </c>
      <c r="R39" s="531">
        <v>1.4915877626222084E-2</v>
      </c>
      <c r="S39" s="532">
        <v>0</v>
      </c>
      <c r="T39" s="531">
        <v>0.18702177221359131</v>
      </c>
      <c r="U39" s="532">
        <v>0.29402020956851765</v>
      </c>
      <c r="V39" s="549">
        <v>0</v>
      </c>
      <c r="W39" s="534">
        <v>0</v>
      </c>
      <c r="X39" s="531">
        <v>2.2882579714287671E-2</v>
      </c>
      <c r="Y39" s="532">
        <v>2.687944765992455E-2</v>
      </c>
      <c r="Z39" s="531">
        <f t="shared" si="74"/>
        <v>4.4000000000000018E-4</v>
      </c>
      <c r="AA39" s="532">
        <f t="shared" si="74"/>
        <v>2.8305985818181999E-4</v>
      </c>
      <c r="AB39" s="531">
        <f t="shared" si="75"/>
        <v>1.9595182841205618</v>
      </c>
      <c r="AC39" s="532">
        <f t="shared" si="75"/>
        <v>2.8069223903361342</v>
      </c>
      <c r="AD39" s="531">
        <f t="shared" si="76"/>
        <v>1.7073986352100001</v>
      </c>
      <c r="AE39" s="532">
        <f t="shared" si="76"/>
        <v>1.5057498936790001</v>
      </c>
      <c r="AF39" s="531">
        <f t="shared" si="77"/>
        <v>0.20990435192787898</v>
      </c>
      <c r="AG39" s="563">
        <f t="shared" si="77"/>
        <v>0.32089965722844221</v>
      </c>
      <c r="AH39" s="556">
        <f t="shared" si="78"/>
        <v>3.8772612712584409</v>
      </c>
      <c r="AI39" s="571">
        <f t="shared" si="78"/>
        <v>4.6338550011017583</v>
      </c>
    </row>
    <row r="40" spans="1:35">
      <c r="A40" s="542" t="s">
        <v>319</v>
      </c>
      <c r="B40" s="546">
        <v>0</v>
      </c>
      <c r="C40" s="542">
        <v>0</v>
      </c>
      <c r="D40" s="546">
        <v>0</v>
      </c>
      <c r="E40" s="542">
        <v>0</v>
      </c>
      <c r="F40" s="546">
        <v>0</v>
      </c>
      <c r="G40" s="542">
        <v>0</v>
      </c>
      <c r="H40" s="546">
        <v>0</v>
      </c>
      <c r="I40" s="542">
        <v>0</v>
      </c>
      <c r="J40" s="543">
        <v>0</v>
      </c>
      <c r="K40" s="544">
        <v>0</v>
      </c>
      <c r="L40" s="546">
        <v>0</v>
      </c>
      <c r="M40" s="544">
        <v>0</v>
      </c>
      <c r="N40" s="543">
        <v>47.887135556000004</v>
      </c>
      <c r="O40" s="544">
        <v>39.778718589449994</v>
      </c>
      <c r="P40" s="543">
        <v>1.3276628000000006</v>
      </c>
      <c r="Q40" s="544">
        <v>0.74107450000000008</v>
      </c>
      <c r="R40" s="546">
        <v>0</v>
      </c>
      <c r="S40" s="542">
        <v>0</v>
      </c>
      <c r="T40" s="546">
        <v>0</v>
      </c>
      <c r="U40" s="542">
        <v>0</v>
      </c>
      <c r="V40" s="550">
        <v>0</v>
      </c>
      <c r="W40" s="545">
        <v>0</v>
      </c>
      <c r="X40" s="546">
        <v>0</v>
      </c>
      <c r="Y40" s="542">
        <v>0</v>
      </c>
      <c r="Z40" s="546">
        <f t="shared" si="74"/>
        <v>0</v>
      </c>
      <c r="AA40" s="542">
        <f t="shared" si="74"/>
        <v>0</v>
      </c>
      <c r="AB40" s="546">
        <f t="shared" si="75"/>
        <v>0</v>
      </c>
      <c r="AC40" s="542">
        <f t="shared" si="75"/>
        <v>0</v>
      </c>
      <c r="AD40" s="543">
        <f t="shared" si="76"/>
        <v>49.214798356000003</v>
      </c>
      <c r="AE40" s="544">
        <f t="shared" si="76"/>
        <v>40.519793089449998</v>
      </c>
      <c r="AF40" s="546"/>
      <c r="AG40" s="565"/>
      <c r="AH40" s="552">
        <f t="shared" si="78"/>
        <v>49.214798356000003</v>
      </c>
      <c r="AI40" s="574">
        <f t="shared" si="78"/>
        <v>40.519793089449998</v>
      </c>
    </row>
    <row r="41" spans="1:35">
      <c r="A41" s="542" t="s">
        <v>320</v>
      </c>
      <c r="B41" s="543">
        <f t="shared" ref="B41:O41" si="79">SUM(B43:B46)</f>
        <v>0.47317000000000009</v>
      </c>
      <c r="C41" s="544">
        <f t="shared" si="79"/>
        <v>0.81882344985818012</v>
      </c>
      <c r="D41" s="543">
        <f t="shared" si="79"/>
        <v>1.0673836020660381</v>
      </c>
      <c r="E41" s="544">
        <f t="shared" si="79"/>
        <v>1.1249483646355909</v>
      </c>
      <c r="F41" s="543">
        <f t="shared" si="79"/>
        <v>0.52762862025600432</v>
      </c>
      <c r="G41" s="544">
        <f t="shared" si="79"/>
        <v>0.54029805752983684</v>
      </c>
      <c r="H41" s="543">
        <f t="shared" si="79"/>
        <v>7.2568151210509964</v>
      </c>
      <c r="I41" s="544">
        <f t="shared" si="79"/>
        <v>6.4179033900000002</v>
      </c>
      <c r="J41" s="543">
        <f t="shared" si="79"/>
        <v>6.0056880000000117</v>
      </c>
      <c r="K41" s="544">
        <f t="shared" si="79"/>
        <v>5.0943710000000113</v>
      </c>
      <c r="L41" s="547">
        <f t="shared" si="79"/>
        <v>0</v>
      </c>
      <c r="M41" s="544">
        <f t="shared" si="79"/>
        <v>0</v>
      </c>
      <c r="N41" s="543">
        <f t="shared" si="79"/>
        <v>4.3642434633700002</v>
      </c>
      <c r="O41" s="544">
        <f t="shared" si="79"/>
        <v>4.3543678628955504</v>
      </c>
      <c r="P41" s="543">
        <v>0.80734649569999972</v>
      </c>
      <c r="Q41" s="544">
        <v>0.70515852329999928</v>
      </c>
      <c r="R41" s="543">
        <f>SUM(R43:R46)</f>
        <v>0.1096597730882221</v>
      </c>
      <c r="S41" s="544">
        <f>SUM(S43:S46)</f>
        <v>0.1464268826649999</v>
      </c>
      <c r="T41" s="543">
        <v>448.85661530000016</v>
      </c>
      <c r="U41" s="544">
        <v>268.55660123764983</v>
      </c>
      <c r="V41" s="543">
        <v>88.161342201179906</v>
      </c>
      <c r="W41" s="544">
        <v>89.797886007653574</v>
      </c>
      <c r="X41" s="543">
        <v>186.91555267019953</v>
      </c>
      <c r="Y41" s="544">
        <v>202.25020090813098</v>
      </c>
      <c r="Z41" s="543">
        <f t="shared" ref="Z41:AI41" si="80">SUM(Z43:Z46)</f>
        <v>0.47317000000000009</v>
      </c>
      <c r="AA41" s="544">
        <f t="shared" si="80"/>
        <v>0.81882344985818012</v>
      </c>
      <c r="AB41" s="543">
        <f t="shared" si="80"/>
        <v>14.85751534337305</v>
      </c>
      <c r="AC41" s="544">
        <f t="shared" si="80"/>
        <v>13.17752081216544</v>
      </c>
      <c r="AD41" s="543">
        <f t="shared" si="80"/>
        <v>5.1715899590699994</v>
      </c>
      <c r="AE41" s="544">
        <f t="shared" si="80"/>
        <v>5.0595263861955502</v>
      </c>
      <c r="AF41" s="543">
        <f t="shared" si="80"/>
        <v>1.1513627637749835</v>
      </c>
      <c r="AG41" s="566">
        <f t="shared" si="80"/>
        <v>1.0738214005075237</v>
      </c>
      <c r="AH41" s="551">
        <f t="shared" si="80"/>
        <v>21.653638066218036</v>
      </c>
      <c r="AI41" s="572">
        <f t="shared" si="80"/>
        <v>20.129692048726692</v>
      </c>
    </row>
    <row r="42" spans="1:35">
      <c r="A42" s="542" t="s">
        <v>321</v>
      </c>
      <c r="B42" s="543">
        <f t="shared" ref="B42:AI42" si="81">SUM(B43:B45)</f>
        <v>0.47317000000000009</v>
      </c>
      <c r="C42" s="544">
        <f t="shared" si="81"/>
        <v>0.81882344985818012</v>
      </c>
      <c r="D42" s="543">
        <f t="shared" si="81"/>
        <v>0.33874360206603782</v>
      </c>
      <c r="E42" s="544">
        <f t="shared" si="81"/>
        <v>0.19639614063558997</v>
      </c>
      <c r="F42" s="543">
        <f t="shared" si="81"/>
        <v>0.38896862025600426</v>
      </c>
      <c r="G42" s="544">
        <f t="shared" si="81"/>
        <v>0.40156605752983671</v>
      </c>
      <c r="H42" s="543">
        <f t="shared" si="81"/>
        <v>5.7595943470506263</v>
      </c>
      <c r="I42" s="544">
        <f t="shared" si="81"/>
        <v>5.1951297329999999</v>
      </c>
      <c r="J42" s="543">
        <f t="shared" si="81"/>
        <v>2.5799141079995014</v>
      </c>
      <c r="K42" s="544">
        <f t="shared" si="81"/>
        <v>2.9188509800000131</v>
      </c>
      <c r="L42" s="543">
        <f t="shared" si="81"/>
        <v>0</v>
      </c>
      <c r="M42" s="544">
        <f t="shared" si="81"/>
        <v>0</v>
      </c>
      <c r="N42" s="543">
        <f t="shared" si="81"/>
        <v>4.3642434633700002</v>
      </c>
      <c r="O42" s="544">
        <f t="shared" si="81"/>
        <v>4.3543678628955504</v>
      </c>
      <c r="P42" s="543">
        <v>0.80734649569999972</v>
      </c>
      <c r="Q42" s="544">
        <v>0.70515852329999928</v>
      </c>
      <c r="R42" s="543">
        <f>SUM(R43:R45)</f>
        <v>0.1096597730882221</v>
      </c>
      <c r="S42" s="544">
        <f>SUM(S43:S45)</f>
        <v>0.1464268826649999</v>
      </c>
      <c r="T42" s="543">
        <f t="shared" si="81"/>
        <v>0.67944788521359134</v>
      </c>
      <c r="U42" s="544">
        <f t="shared" si="81"/>
        <v>0.6009763562840883</v>
      </c>
      <c r="V42" s="543">
        <f t="shared" si="81"/>
        <v>8.816705252151201E-2</v>
      </c>
      <c r="W42" s="544">
        <f t="shared" si="81"/>
        <v>8.9797886007653635E-2</v>
      </c>
      <c r="X42" s="543">
        <f t="shared" si="81"/>
        <v>0.21916899971428772</v>
      </c>
      <c r="Y42" s="544">
        <f t="shared" si="81"/>
        <v>0.22912964856805479</v>
      </c>
      <c r="Z42" s="543">
        <f t="shared" si="81"/>
        <v>0.47317000000000009</v>
      </c>
      <c r="AA42" s="544">
        <f t="shared" si="81"/>
        <v>0.81882344985818012</v>
      </c>
      <c r="AB42" s="543">
        <f t="shared" si="81"/>
        <v>9.0672206773721697</v>
      </c>
      <c r="AC42" s="544">
        <f t="shared" si="81"/>
        <v>8.7119429111654405</v>
      </c>
      <c r="AD42" s="543">
        <f t="shared" si="81"/>
        <v>5.1715899590699994</v>
      </c>
      <c r="AE42" s="544">
        <f t="shared" si="81"/>
        <v>5.0595263861955502</v>
      </c>
      <c r="AF42" s="543">
        <f t="shared" si="81"/>
        <v>0.98678393744939108</v>
      </c>
      <c r="AG42" s="566">
        <f t="shared" si="81"/>
        <v>0.91990389085979674</v>
      </c>
      <c r="AH42" s="553">
        <f t="shared" si="81"/>
        <v>15.698764573891562</v>
      </c>
      <c r="AI42" s="573">
        <f t="shared" si="81"/>
        <v>15.510196638078966</v>
      </c>
    </row>
    <row r="43" spans="1:35">
      <c r="A43" s="241" t="s">
        <v>322</v>
      </c>
      <c r="B43" s="517">
        <v>0.47317000000000009</v>
      </c>
      <c r="C43" s="242">
        <v>0.81882344985818012</v>
      </c>
      <c r="D43" s="517">
        <v>0</v>
      </c>
      <c r="E43" s="242">
        <v>0</v>
      </c>
      <c r="F43" s="517">
        <v>0.34438378695864025</v>
      </c>
      <c r="G43" s="242">
        <v>0.36593212047763213</v>
      </c>
      <c r="H43" s="517">
        <v>0</v>
      </c>
      <c r="I43" s="242">
        <v>0</v>
      </c>
      <c r="J43" s="517">
        <v>1.2983219875861169</v>
      </c>
      <c r="K43" s="242">
        <v>1.4022330424887706</v>
      </c>
      <c r="L43" s="517">
        <v>0</v>
      </c>
      <c r="M43" s="242">
        <v>0</v>
      </c>
      <c r="N43" s="517">
        <v>2.3996535096199985</v>
      </c>
      <c r="O43" s="242">
        <v>2.6300502342030021</v>
      </c>
      <c r="P43" s="517">
        <v>0.63700912299999979</v>
      </c>
      <c r="Q43" s="242">
        <v>0.60911230259999938</v>
      </c>
      <c r="R43" s="517">
        <v>0.1096597730882221</v>
      </c>
      <c r="S43" s="242">
        <v>0.15042003701190304</v>
      </c>
      <c r="T43" s="517">
        <v>0.36174376000000008</v>
      </c>
      <c r="U43" s="242">
        <v>0.38338908400000016</v>
      </c>
      <c r="V43" s="517">
        <v>8.816705252151201E-2</v>
      </c>
      <c r="W43" s="242">
        <v>8.9797886007653635E-2</v>
      </c>
      <c r="X43" s="517">
        <v>3.9664212199999778E-2</v>
      </c>
      <c r="Y43" s="242">
        <v>4.0564408899999876E-2</v>
      </c>
      <c r="Z43" s="517">
        <f t="shared" ref="Z43:AA47" si="82">B43</f>
        <v>0.47317000000000009</v>
      </c>
      <c r="AA43" s="242">
        <f t="shared" si="82"/>
        <v>0.81882344985818012</v>
      </c>
      <c r="AB43" s="517">
        <f t="shared" ref="AB43:AC46" si="83">D43+F43+H43+J43+L43</f>
        <v>1.6427057745447571</v>
      </c>
      <c r="AC43" s="242">
        <f t="shared" si="83"/>
        <v>1.7681651629664028</v>
      </c>
      <c r="AD43" s="517">
        <f t="shared" ref="AD43:AE46" si="84">N43+P43</f>
        <v>3.0366626326199984</v>
      </c>
      <c r="AE43" s="242">
        <f t="shared" si="84"/>
        <v>3.2391625368030015</v>
      </c>
      <c r="AF43" s="517">
        <f t="shared" ref="AF43:AG47" si="85">T43+V43+X43</f>
        <v>0.48957502472151188</v>
      </c>
      <c r="AG43" s="562">
        <f t="shared" si="85"/>
        <v>0.51375137890765366</v>
      </c>
      <c r="AH43" s="558">
        <f t="shared" ref="AH43:AI46" si="86">Z43+AB43+AD43+AF43</f>
        <v>5.6421134318862673</v>
      </c>
      <c r="AI43" s="569">
        <f t="shared" si="86"/>
        <v>6.3399025285352382</v>
      </c>
    </row>
    <row r="44" spans="1:35">
      <c r="A44" s="241" t="s">
        <v>323</v>
      </c>
      <c r="B44" s="517">
        <v>0</v>
      </c>
      <c r="C44" s="242">
        <v>0</v>
      </c>
      <c r="D44" s="517">
        <v>0</v>
      </c>
      <c r="E44" s="242">
        <v>0</v>
      </c>
      <c r="F44" s="517">
        <v>7.2000000000002726E-5</v>
      </c>
      <c r="G44" s="242">
        <v>1.7999999999998408E-3</v>
      </c>
      <c r="H44" s="517">
        <v>5.8674528616401407</v>
      </c>
      <c r="I44" s="242">
        <v>4.7742610359999995</v>
      </c>
      <c r="J44" s="517">
        <v>-4.8603879586615224E-2</v>
      </c>
      <c r="K44" s="242">
        <v>0.16545893751124277</v>
      </c>
      <c r="L44" s="517">
        <v>0</v>
      </c>
      <c r="M44" s="242">
        <v>0</v>
      </c>
      <c r="N44" s="517">
        <v>1.2023723162160005</v>
      </c>
      <c r="O44" s="242">
        <v>1.1604280132409994</v>
      </c>
      <c r="P44" s="517">
        <v>0</v>
      </c>
      <c r="Q44" s="242">
        <v>0</v>
      </c>
      <c r="R44" s="517">
        <v>0</v>
      </c>
      <c r="S44" s="242">
        <v>3.7450736327449955E-3</v>
      </c>
      <c r="T44" s="517">
        <v>0.145762698</v>
      </c>
      <c r="U44" s="242">
        <v>0.15605908700000015</v>
      </c>
      <c r="V44" s="517">
        <v>0</v>
      </c>
      <c r="W44" s="242">
        <v>0</v>
      </c>
      <c r="X44" s="517">
        <v>0.10255022614048551</v>
      </c>
      <c r="Y44" s="242">
        <v>0.11039808258237849</v>
      </c>
      <c r="Z44" s="517">
        <f t="shared" si="82"/>
        <v>0</v>
      </c>
      <c r="AA44" s="242">
        <f t="shared" si="82"/>
        <v>0</v>
      </c>
      <c r="AB44" s="517">
        <f t="shared" si="83"/>
        <v>5.8189209820535259</v>
      </c>
      <c r="AC44" s="242">
        <f t="shared" si="83"/>
        <v>4.9415199735112427</v>
      </c>
      <c r="AD44" s="517">
        <f t="shared" si="84"/>
        <v>1.2023723162160005</v>
      </c>
      <c r="AE44" s="242">
        <f t="shared" si="84"/>
        <v>1.1604280132409994</v>
      </c>
      <c r="AF44" s="517">
        <f t="shared" si="85"/>
        <v>0.2483129241404855</v>
      </c>
      <c r="AG44" s="562">
        <f t="shared" si="85"/>
        <v>0.26645716958237864</v>
      </c>
      <c r="AH44" s="559">
        <f t="shared" si="86"/>
        <v>7.2696062224100118</v>
      </c>
      <c r="AI44" s="570">
        <f t="shared" si="86"/>
        <v>6.36840515633462</v>
      </c>
    </row>
    <row r="45" spans="1:35">
      <c r="A45" s="241" t="s">
        <v>324</v>
      </c>
      <c r="B45" s="517">
        <v>0</v>
      </c>
      <c r="C45" s="242">
        <v>0</v>
      </c>
      <c r="D45" s="517">
        <v>0.33874360206603782</v>
      </c>
      <c r="E45" s="242">
        <v>0.19639614063558997</v>
      </c>
      <c r="F45" s="517">
        <v>4.451283329736401E-2</v>
      </c>
      <c r="G45" s="242">
        <v>3.38339370522047E-2</v>
      </c>
      <c r="H45" s="517">
        <v>-0.10785851458951447</v>
      </c>
      <c r="I45" s="242">
        <v>0.42086869700000035</v>
      </c>
      <c r="J45" s="517">
        <v>1.3301959999999999</v>
      </c>
      <c r="K45" s="242">
        <v>1.3511589999999998</v>
      </c>
      <c r="L45" s="517">
        <v>0</v>
      </c>
      <c r="M45" s="242">
        <v>0</v>
      </c>
      <c r="N45" s="517">
        <v>0.7622176375340014</v>
      </c>
      <c r="O45" s="242">
        <v>0.56388961545154914</v>
      </c>
      <c r="P45" s="517">
        <v>0.17033737269999993</v>
      </c>
      <c r="Q45" s="242">
        <v>9.6046220699999962E-2</v>
      </c>
      <c r="R45" s="517">
        <v>0</v>
      </c>
      <c r="S45" s="242">
        <v>-7.7382279796481155E-3</v>
      </c>
      <c r="T45" s="517">
        <v>0.17194142721359129</v>
      </c>
      <c r="U45" s="242">
        <v>6.1528185284088009E-2</v>
      </c>
      <c r="V45" s="517">
        <v>0</v>
      </c>
      <c r="W45" s="242">
        <v>0</v>
      </c>
      <c r="X45" s="517">
        <v>7.6954561373802424E-2</v>
      </c>
      <c r="Y45" s="242">
        <v>7.8167157085676425E-2</v>
      </c>
      <c r="Z45" s="517">
        <f t="shared" si="82"/>
        <v>0</v>
      </c>
      <c r="AA45" s="242">
        <f t="shared" si="82"/>
        <v>0</v>
      </c>
      <c r="AB45" s="517">
        <f t="shared" si="83"/>
        <v>1.6055939207738872</v>
      </c>
      <c r="AC45" s="242">
        <f t="shared" si="83"/>
        <v>2.002257774687795</v>
      </c>
      <c r="AD45" s="517">
        <f t="shared" si="84"/>
        <v>0.93255501023400134</v>
      </c>
      <c r="AE45" s="242">
        <f t="shared" si="84"/>
        <v>0.65993583615154905</v>
      </c>
      <c r="AF45" s="517">
        <f t="shared" si="85"/>
        <v>0.2488959885873937</v>
      </c>
      <c r="AG45" s="562">
        <f t="shared" si="85"/>
        <v>0.13969534236976444</v>
      </c>
      <c r="AH45" s="559">
        <f t="shared" si="86"/>
        <v>2.7870449195952824</v>
      </c>
      <c r="AI45" s="570">
        <f t="shared" si="86"/>
        <v>2.801888953209108</v>
      </c>
    </row>
    <row r="46" spans="1:35">
      <c r="A46" s="530" t="s">
        <v>329</v>
      </c>
      <c r="B46" s="531">
        <v>0</v>
      </c>
      <c r="C46" s="532">
        <v>0</v>
      </c>
      <c r="D46" s="531">
        <v>0.72864000000000029</v>
      </c>
      <c r="E46" s="532">
        <v>0.92855222400000093</v>
      </c>
      <c r="F46" s="531">
        <v>0.13866000000000003</v>
      </c>
      <c r="G46" s="532">
        <v>0.13873200000000008</v>
      </c>
      <c r="H46" s="531">
        <v>1.4972207740003698</v>
      </c>
      <c r="I46" s="532">
        <v>1.2227736570000003</v>
      </c>
      <c r="J46" s="531">
        <v>3.4257738920005103</v>
      </c>
      <c r="K46" s="532">
        <v>2.1755200199999982</v>
      </c>
      <c r="L46" s="531">
        <v>0</v>
      </c>
      <c r="M46" s="532">
        <v>0</v>
      </c>
      <c r="N46" s="531">
        <v>0</v>
      </c>
      <c r="O46" s="532">
        <v>0</v>
      </c>
      <c r="P46" s="531">
        <v>0</v>
      </c>
      <c r="Q46" s="532">
        <v>0</v>
      </c>
      <c r="R46" s="531">
        <v>0</v>
      </c>
      <c r="S46" s="532">
        <v>0</v>
      </c>
      <c r="T46" s="531">
        <v>2.9225744874277454E-2</v>
      </c>
      <c r="U46" s="532">
        <v>1.9067908846543469E-2</v>
      </c>
      <c r="V46" s="531">
        <v>0</v>
      </c>
      <c r="W46" s="532">
        <v>0</v>
      </c>
      <c r="X46" s="531">
        <v>0.13535308145131489</v>
      </c>
      <c r="Y46" s="532">
        <v>0.13484960080118349</v>
      </c>
      <c r="Z46" s="531">
        <f t="shared" si="82"/>
        <v>0</v>
      </c>
      <c r="AA46" s="532">
        <f t="shared" si="82"/>
        <v>0</v>
      </c>
      <c r="AB46" s="531">
        <f t="shared" si="83"/>
        <v>5.7902946660008805</v>
      </c>
      <c r="AC46" s="532">
        <f t="shared" si="83"/>
        <v>4.4655779009999996</v>
      </c>
      <c r="AD46" s="531">
        <f t="shared" si="84"/>
        <v>0</v>
      </c>
      <c r="AE46" s="532">
        <f t="shared" si="84"/>
        <v>0</v>
      </c>
      <c r="AF46" s="531">
        <f t="shared" si="85"/>
        <v>0.16457882632559234</v>
      </c>
      <c r="AG46" s="563">
        <f t="shared" si="85"/>
        <v>0.15391750964772696</v>
      </c>
      <c r="AH46" s="577">
        <f t="shared" si="86"/>
        <v>5.954873492326473</v>
      </c>
      <c r="AI46" s="578">
        <f t="shared" si="86"/>
        <v>4.6194954106477262</v>
      </c>
    </row>
    <row r="47" spans="1:35">
      <c r="A47" s="526" t="s">
        <v>326</v>
      </c>
      <c r="B47" s="527">
        <v>35.384999999999998</v>
      </c>
      <c r="C47" s="528">
        <v>0</v>
      </c>
      <c r="D47" s="527">
        <v>141.64554545454541</v>
      </c>
      <c r="E47" s="528">
        <v>186.00535227272729</v>
      </c>
      <c r="F47" s="527">
        <v>141.64554545454541</v>
      </c>
      <c r="G47" s="528">
        <v>186.00535227272729</v>
      </c>
      <c r="H47" s="527">
        <v>141.64554545454541</v>
      </c>
      <c r="I47" s="528">
        <v>186.00535227272729</v>
      </c>
      <c r="J47" s="527">
        <v>141.64554545454541</v>
      </c>
      <c r="K47" s="528">
        <v>186.00535227272729</v>
      </c>
      <c r="L47" s="527">
        <v>141.64554545454541</v>
      </c>
      <c r="M47" s="528">
        <v>186.00535227272729</v>
      </c>
      <c r="N47" s="527">
        <v>0</v>
      </c>
      <c r="O47" s="528">
        <v>20.445490951259998</v>
      </c>
      <c r="P47" s="527">
        <v>0</v>
      </c>
      <c r="Q47" s="528">
        <v>20.445490951259998</v>
      </c>
      <c r="R47" s="527">
        <v>0</v>
      </c>
      <c r="S47" s="528">
        <v>14.750169013182502</v>
      </c>
      <c r="T47" s="527">
        <v>3.0852905021377972</v>
      </c>
      <c r="U47" s="528">
        <v>3.0594614877685435</v>
      </c>
      <c r="V47" s="527">
        <v>3.1898854956000013</v>
      </c>
      <c r="W47" s="528">
        <v>3.0432222126402522</v>
      </c>
      <c r="X47" s="527">
        <v>3.3810374570172006</v>
      </c>
      <c r="Y47" s="528">
        <v>3.1328619944115346</v>
      </c>
      <c r="Z47" s="527">
        <f t="shared" si="82"/>
        <v>35.384999999999998</v>
      </c>
      <c r="AA47" s="528">
        <f t="shared" si="82"/>
        <v>0</v>
      </c>
      <c r="AB47" s="527">
        <f>D47</f>
        <v>141.64554545454541</v>
      </c>
      <c r="AC47" s="528">
        <f>E47</f>
        <v>186.00535227272729</v>
      </c>
      <c r="AD47" s="527">
        <f>N47</f>
        <v>0</v>
      </c>
      <c r="AE47" s="528">
        <f>O47</f>
        <v>20.445490951259998</v>
      </c>
      <c r="AF47" s="527">
        <f t="shared" si="85"/>
        <v>9.6562134547549991</v>
      </c>
      <c r="AG47" s="561">
        <f t="shared" si="85"/>
        <v>9.2355456948203312</v>
      </c>
      <c r="AH47" s="560">
        <v>0</v>
      </c>
      <c r="AI47" s="576">
        <v>0</v>
      </c>
    </row>
    <row r="48" spans="1:35">
      <c r="A48" s="538" t="s">
        <v>327</v>
      </c>
      <c r="B48" s="539">
        <v>1.3372050303801048E-2</v>
      </c>
      <c r="C48" s="540">
        <v>0</v>
      </c>
      <c r="D48" s="539">
        <v>7.5355959740263431E-3</v>
      </c>
      <c r="E48" s="540">
        <v>6.0479354539548632E-3</v>
      </c>
      <c r="F48" s="539">
        <v>3.724992681999462E-3</v>
      </c>
      <c r="G48" s="540">
        <v>2.9047446803446364E-3</v>
      </c>
      <c r="H48" s="539">
        <v>0</v>
      </c>
      <c r="I48" s="540">
        <v>0</v>
      </c>
      <c r="J48" s="539">
        <v>4.2399413131754694E-2</v>
      </c>
      <c r="K48" s="541">
        <v>2.7388303281351133E-2</v>
      </c>
      <c r="L48" s="539">
        <v>0</v>
      </c>
      <c r="M48" s="540">
        <v>0</v>
      </c>
      <c r="N48" s="539">
        <v>0</v>
      </c>
      <c r="O48" s="540">
        <v>0.21297448289580953</v>
      </c>
      <c r="P48" s="539">
        <v>0</v>
      </c>
      <c r="Q48" s="541">
        <v>3.4489684057038623E-2</v>
      </c>
      <c r="R48" s="539">
        <v>0</v>
      </c>
      <c r="S48" s="540">
        <v>9.9274794661085575E-3</v>
      </c>
      <c r="T48" s="539">
        <v>0.22969429607903338</v>
      </c>
      <c r="U48" s="541">
        <v>0.20266451060407656</v>
      </c>
      <c r="V48" s="539">
        <v>2.7637776441438441E-2</v>
      </c>
      <c r="W48" s="541">
        <v>2.9507502158295017E-2</v>
      </c>
      <c r="X48" s="539">
        <v>0.10486432356667046</v>
      </c>
      <c r="Y48" s="541">
        <v>0.11618106703024654</v>
      </c>
      <c r="Z48" s="699">
        <f t="shared" ref="Z48" si="87">Z42/Z47</f>
        <v>1.3372050303801048E-2</v>
      </c>
      <c r="AA48" s="541" t="e">
        <f t="shared" ref="AA48" si="88">AA42/AA47</f>
        <v>#DIV/0!</v>
      </c>
      <c r="AB48" s="699">
        <f t="shared" ref="AB48" si="89">AB42/AB47</f>
        <v>6.4013454487927224E-2</v>
      </c>
      <c r="AC48" s="541">
        <f t="shared" ref="AC48" si="90">AC42/AC47</f>
        <v>4.6837054981039995E-2</v>
      </c>
      <c r="AD48" s="699" t="e">
        <f t="shared" ref="AD48" si="91">AD42/AD47</f>
        <v>#DIV/0!</v>
      </c>
      <c r="AE48" s="541">
        <f t="shared" ref="AE48" si="92">AE42/AE47</f>
        <v>0.24746416695284815</v>
      </c>
      <c r="AF48" s="699">
        <f t="shared" ref="AF48" si="93">AF42/AF47</f>
        <v>0.10219160357971065</v>
      </c>
      <c r="AG48" s="700">
        <f t="shared" ref="AG48" si="94">AG42/AG47</f>
        <v>9.9604714356588173E-2</v>
      </c>
      <c r="AH48" s="567">
        <v>0</v>
      </c>
      <c r="AI48" s="575">
        <v>0</v>
      </c>
    </row>
    <row r="49" spans="1:13">
      <c r="A49" s="237" t="s">
        <v>330</v>
      </c>
      <c r="M49" s="712"/>
    </row>
  </sheetData>
  <mergeCells count="36">
    <mergeCell ref="P27:Q27"/>
    <mergeCell ref="R27:S27"/>
    <mergeCell ref="T27:U27"/>
    <mergeCell ref="AF27:AG27"/>
    <mergeCell ref="AH27:AI27"/>
    <mergeCell ref="V27:W27"/>
    <mergeCell ref="X27:Y27"/>
    <mergeCell ref="Z27:AA27"/>
    <mergeCell ref="AB27:AC27"/>
    <mergeCell ref="AD27:AE27"/>
    <mergeCell ref="F27:G27"/>
    <mergeCell ref="H27:I27"/>
    <mergeCell ref="J27:K27"/>
    <mergeCell ref="L27:M27"/>
    <mergeCell ref="N27:O27"/>
    <mergeCell ref="A3:A4"/>
    <mergeCell ref="B3:C3"/>
    <mergeCell ref="D3:E3"/>
    <mergeCell ref="A27:A28"/>
    <mergeCell ref="B27:C27"/>
    <mergeCell ref="D27:E27"/>
    <mergeCell ref="AH3:AI3"/>
    <mergeCell ref="F3:G3"/>
    <mergeCell ref="J3:K3"/>
    <mergeCell ref="T3:U3"/>
    <mergeCell ref="V3:W3"/>
    <mergeCell ref="X3:Y3"/>
    <mergeCell ref="Z3:AA3"/>
    <mergeCell ref="P3:Q3"/>
    <mergeCell ref="R3:S3"/>
    <mergeCell ref="AB3:AC3"/>
    <mergeCell ref="AF3:AG3"/>
    <mergeCell ref="N3:O3"/>
    <mergeCell ref="L3:M3"/>
    <mergeCell ref="H3:I3"/>
    <mergeCell ref="AD3:AE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102"/>
  <sheetViews>
    <sheetView showGridLines="0" topLeftCell="A33" zoomScale="54" zoomScaleNormal="90" workbookViewId="0">
      <selection activeCell="C51" sqref="C51"/>
    </sheetView>
  </sheetViews>
  <sheetFormatPr baseColWidth="10" defaultColWidth="11.453125" defaultRowHeight="13"/>
  <cols>
    <col min="1" max="1" width="76.7265625" style="251" customWidth="1"/>
    <col min="2" max="2" width="55.7265625" style="251" customWidth="1"/>
    <col min="3" max="3" width="12.54296875" style="251" customWidth="1"/>
    <col min="4" max="4" width="12" style="251" customWidth="1"/>
    <col min="5" max="5" width="14.7265625" style="251" customWidth="1"/>
    <col min="6" max="6" width="13" style="251" customWidth="1"/>
    <col min="7" max="7" width="13.453125" style="251" customWidth="1"/>
    <col min="8" max="8" width="14.54296875" style="251" customWidth="1"/>
    <col min="9" max="9" width="17.1796875" style="251" customWidth="1"/>
    <col min="10" max="11" width="14.1796875" style="251" customWidth="1"/>
    <col min="12" max="13" width="14" style="251" customWidth="1"/>
    <col min="14" max="15" width="12.81640625" style="197" customWidth="1"/>
    <col min="16" max="25" width="11.453125" style="197" customWidth="1"/>
    <col min="26" max="26" width="11.453125" style="197"/>
    <col min="27" max="28" width="11.453125" style="251"/>
  </cols>
  <sheetData>
    <row r="1" spans="1:28">
      <c r="A1" s="248"/>
      <c r="B1" s="249"/>
      <c r="C1" s="247"/>
      <c r="D1" s="247"/>
      <c r="E1" s="247"/>
      <c r="F1" s="247"/>
      <c r="G1" s="197"/>
      <c r="H1" s="232"/>
      <c r="I1" s="247"/>
      <c r="J1" s="247"/>
      <c r="K1" s="247"/>
      <c r="L1" s="247"/>
      <c r="M1" s="247"/>
      <c r="N1" s="247"/>
      <c r="O1" s="247"/>
      <c r="P1" s="247"/>
      <c r="Q1" s="247"/>
      <c r="R1" s="247"/>
      <c r="S1" s="247"/>
      <c r="T1" s="247"/>
      <c r="U1" s="247"/>
      <c r="V1" s="247"/>
      <c r="W1" s="247"/>
      <c r="X1" s="247"/>
      <c r="Y1" s="247"/>
      <c r="Z1" s="247"/>
      <c r="AA1" s="248"/>
      <c r="AB1" s="248"/>
    </row>
    <row r="2" spans="1:28">
      <c r="A2" s="248"/>
      <c r="B2" s="249"/>
      <c r="C2" s="247"/>
      <c r="D2" s="247"/>
      <c r="E2" s="247"/>
      <c r="F2" s="247"/>
      <c r="G2" s="232"/>
      <c r="H2" s="232"/>
      <c r="I2" s="247"/>
      <c r="J2" s="247"/>
      <c r="K2" s="247"/>
      <c r="L2" s="247"/>
      <c r="M2" s="247"/>
      <c r="N2" s="247"/>
      <c r="O2" s="247"/>
      <c r="P2" s="247"/>
      <c r="Q2" s="247"/>
      <c r="R2" s="247"/>
      <c r="S2" s="247"/>
      <c r="T2" s="247"/>
      <c r="U2" s="247"/>
      <c r="V2" s="247"/>
      <c r="W2" s="247"/>
      <c r="X2" s="247"/>
      <c r="Y2" s="247"/>
      <c r="Z2" s="247"/>
      <c r="AA2" s="248"/>
      <c r="AB2" s="248"/>
    </row>
    <row r="3" spans="1:28" ht="25.5" customHeight="1">
      <c r="B3" s="250"/>
      <c r="C3" s="579" t="s">
        <v>179</v>
      </c>
      <c r="D3" s="580" t="s">
        <v>331</v>
      </c>
      <c r="E3" s="580" t="s">
        <v>181</v>
      </c>
      <c r="F3" s="580" t="s">
        <v>183</v>
      </c>
      <c r="G3" s="580" t="s">
        <v>184</v>
      </c>
      <c r="H3" s="580" t="s">
        <v>332</v>
      </c>
      <c r="I3" s="581" t="s">
        <v>188</v>
      </c>
      <c r="J3" s="925" t="s">
        <v>67</v>
      </c>
      <c r="K3" s="926"/>
      <c r="L3" s="925" t="s">
        <v>333</v>
      </c>
      <c r="M3" s="926"/>
      <c r="N3" s="925" t="s">
        <v>75</v>
      </c>
      <c r="O3" s="926"/>
      <c r="P3" s="925" t="s">
        <v>120</v>
      </c>
      <c r="Q3" s="926"/>
      <c r="R3" s="925" t="s">
        <v>334</v>
      </c>
      <c r="S3" s="926"/>
      <c r="T3" s="925" t="s">
        <v>335</v>
      </c>
      <c r="U3" s="926"/>
      <c r="V3" s="925" t="s">
        <v>336</v>
      </c>
      <c r="W3" s="926"/>
      <c r="X3" s="925" t="s">
        <v>91</v>
      </c>
      <c r="Y3" s="926"/>
      <c r="Z3" s="925" t="s">
        <v>337</v>
      </c>
      <c r="AA3" s="926"/>
    </row>
    <row r="4" spans="1:28" ht="26">
      <c r="B4" s="252"/>
      <c r="C4" s="582" t="s">
        <v>338</v>
      </c>
      <c r="D4" s="582" t="str">
        <f t="shared" ref="D4:I4" si="0">$C$4</f>
        <v xml:space="preserve"> December 31 2024</v>
      </c>
      <c r="E4" s="582" t="str">
        <f t="shared" si="0"/>
        <v xml:space="preserve"> December 31 2024</v>
      </c>
      <c r="F4" s="582" t="str">
        <f t="shared" si="0"/>
        <v xml:space="preserve"> December 31 2024</v>
      </c>
      <c r="G4" s="582" t="str">
        <f t="shared" si="0"/>
        <v xml:space="preserve"> December 31 2024</v>
      </c>
      <c r="H4" s="582" t="str">
        <f t="shared" si="0"/>
        <v xml:space="preserve"> December 31 2024</v>
      </c>
      <c r="I4" s="582" t="str">
        <f t="shared" si="0"/>
        <v xml:space="preserve"> December 31 2024</v>
      </c>
      <c r="J4" s="583" t="s">
        <v>5</v>
      </c>
      <c r="K4" s="583" t="s">
        <v>339</v>
      </c>
      <c r="L4" s="583" t="s">
        <v>5</v>
      </c>
      <c r="M4" s="583" t="s">
        <v>339</v>
      </c>
      <c r="N4" s="583" t="s">
        <v>5</v>
      </c>
      <c r="O4" s="583" t="s">
        <v>339</v>
      </c>
      <c r="P4" s="583" t="s">
        <v>5</v>
      </c>
      <c r="Q4" s="583" t="s">
        <v>339</v>
      </c>
      <c r="R4" s="583" t="s">
        <v>5</v>
      </c>
      <c r="S4" s="583" t="s">
        <v>339</v>
      </c>
      <c r="T4" s="583" t="s">
        <v>5</v>
      </c>
      <c r="U4" s="583" t="s">
        <v>339</v>
      </c>
      <c r="V4" s="583" t="s">
        <v>5</v>
      </c>
      <c r="W4" s="583" t="s">
        <v>339</v>
      </c>
      <c r="X4" s="583" t="s">
        <v>5</v>
      </c>
      <c r="Y4" s="583" t="s">
        <v>339</v>
      </c>
      <c r="Z4" s="583" t="s">
        <v>5</v>
      </c>
      <c r="AA4" s="583" t="s">
        <v>339</v>
      </c>
    </row>
    <row r="5" spans="1:28">
      <c r="B5" s="252"/>
      <c r="C5" s="584" t="s">
        <v>255</v>
      </c>
      <c r="D5" s="584" t="s">
        <v>255</v>
      </c>
      <c r="E5" s="584" t="s">
        <v>255</v>
      </c>
      <c r="F5" s="584" t="s">
        <v>255</v>
      </c>
      <c r="G5" s="584" t="s">
        <v>255</v>
      </c>
      <c r="H5" s="584" t="s">
        <v>255</v>
      </c>
      <c r="I5" s="584" t="s">
        <v>255</v>
      </c>
      <c r="J5" s="584" t="s">
        <v>255</v>
      </c>
      <c r="K5" s="584" t="s">
        <v>255</v>
      </c>
      <c r="L5" s="584" t="s">
        <v>255</v>
      </c>
      <c r="M5" s="584" t="s">
        <v>255</v>
      </c>
      <c r="N5" s="584" t="s">
        <v>255</v>
      </c>
      <c r="O5" s="584" t="s">
        <v>255</v>
      </c>
      <c r="P5" s="584" t="s">
        <v>255</v>
      </c>
      <c r="Q5" s="584" t="s">
        <v>255</v>
      </c>
      <c r="R5" s="584" t="s">
        <v>255</v>
      </c>
      <c r="S5" s="584" t="s">
        <v>255</v>
      </c>
      <c r="T5" s="584" t="s">
        <v>255</v>
      </c>
      <c r="U5" s="584" t="s">
        <v>255</v>
      </c>
      <c r="V5" s="584" t="s">
        <v>255</v>
      </c>
      <c r="W5" s="584" t="s">
        <v>255</v>
      </c>
      <c r="X5" s="584" t="s">
        <v>255</v>
      </c>
      <c r="Y5" s="584" t="s">
        <v>255</v>
      </c>
      <c r="Z5" s="584" t="s">
        <v>255</v>
      </c>
      <c r="AA5" s="584" t="s">
        <v>255</v>
      </c>
    </row>
    <row r="6" spans="1:28">
      <c r="B6" s="253"/>
      <c r="C6" s="254"/>
      <c r="D6" s="254"/>
      <c r="E6" s="254"/>
      <c r="F6" s="254"/>
      <c r="G6" s="254"/>
      <c r="H6" s="254"/>
      <c r="I6" s="254"/>
      <c r="J6" s="254"/>
      <c r="K6" s="254"/>
      <c r="L6" s="254"/>
      <c r="M6" s="254"/>
      <c r="N6" s="254"/>
      <c r="O6" s="254"/>
      <c r="P6" s="254"/>
      <c r="Q6" s="254"/>
      <c r="R6" s="254"/>
      <c r="S6" s="254"/>
      <c r="T6" s="254"/>
      <c r="U6" s="254"/>
      <c r="V6" s="254"/>
      <c r="W6" s="254"/>
      <c r="X6" s="254"/>
      <c r="Y6" s="254"/>
      <c r="Z6" s="254"/>
    </row>
    <row r="7" spans="1:28">
      <c r="A7" s="251" t="s">
        <v>340</v>
      </c>
      <c r="B7" s="194" t="s">
        <v>340</v>
      </c>
      <c r="C7" s="255">
        <v>22.908999999999999</v>
      </c>
      <c r="D7" s="255">
        <v>388.62</v>
      </c>
      <c r="E7" s="255">
        <v>411.529</v>
      </c>
      <c r="F7" s="255">
        <v>3.552</v>
      </c>
      <c r="G7" s="255">
        <v>0</v>
      </c>
      <c r="H7" s="255">
        <v>407.97699999999998</v>
      </c>
      <c r="I7" s="255">
        <v>411.529</v>
      </c>
      <c r="J7" s="255">
        <v>0</v>
      </c>
      <c r="K7" s="255">
        <v>0</v>
      </c>
      <c r="L7" s="255">
        <v>0</v>
      </c>
      <c r="M7" s="255">
        <v>0</v>
      </c>
      <c r="N7" s="255">
        <v>0</v>
      </c>
      <c r="O7" s="255">
        <v>0</v>
      </c>
      <c r="P7" s="255">
        <v>-0.55299999999999994</v>
      </c>
      <c r="Q7" s="255">
        <v>-1.6279999999999999</v>
      </c>
      <c r="R7" s="255">
        <v>-0.57400000000000007</v>
      </c>
      <c r="S7" s="255">
        <v>-1.7090000000000001</v>
      </c>
      <c r="T7" s="255">
        <v>-0.22100000000000009</v>
      </c>
      <c r="U7" s="255">
        <v>-7.0949999999999998</v>
      </c>
      <c r="V7" s="255">
        <v>-0.83699999999999974</v>
      </c>
      <c r="W7" s="255">
        <v>-7.8689999999999998</v>
      </c>
      <c r="X7" s="255">
        <v>1.6230000000000002</v>
      </c>
      <c r="Y7" s="255">
        <v>-4.7779999999999996</v>
      </c>
      <c r="Z7" s="255">
        <v>0.78599999999999959</v>
      </c>
      <c r="AA7" s="255">
        <v>-12.647</v>
      </c>
    </row>
    <row r="8" spans="1:28">
      <c r="A8" s="251" t="s">
        <v>341</v>
      </c>
      <c r="B8" s="103" t="s">
        <v>341</v>
      </c>
      <c r="C8" s="255">
        <v>80.298000000000002</v>
      </c>
      <c r="D8" s="255">
        <v>78.835999999999999</v>
      </c>
      <c r="E8" s="255">
        <v>159.13399999999999</v>
      </c>
      <c r="F8" s="255">
        <v>49.212000000000003</v>
      </c>
      <c r="G8" s="255">
        <v>14.324</v>
      </c>
      <c r="H8" s="255">
        <v>95.597999999999999</v>
      </c>
      <c r="I8" s="255">
        <v>159.13399999999999</v>
      </c>
      <c r="J8" s="255">
        <v>11.075000000000003</v>
      </c>
      <c r="K8" s="255">
        <v>46.954000000000001</v>
      </c>
      <c r="L8" s="255">
        <v>-0.78699999999999992</v>
      </c>
      <c r="M8" s="255">
        <v>-4.6970000000000001</v>
      </c>
      <c r="N8" s="255">
        <v>10.287999999999997</v>
      </c>
      <c r="O8" s="255">
        <v>42.256999999999998</v>
      </c>
      <c r="P8" s="255">
        <v>4.0749999999999993</v>
      </c>
      <c r="Q8" s="255">
        <v>18.741</v>
      </c>
      <c r="R8" s="255">
        <v>3.8779999999999983</v>
      </c>
      <c r="S8" s="255">
        <v>16.754999999999999</v>
      </c>
      <c r="T8" s="255">
        <v>-14.534000000000006</v>
      </c>
      <c r="U8" s="255">
        <v>-78.662000000000006</v>
      </c>
      <c r="V8" s="255">
        <v>-10.655999999999999</v>
      </c>
      <c r="W8" s="255">
        <v>-61.908000000000001</v>
      </c>
      <c r="X8" s="255">
        <v>3.9920000000000009</v>
      </c>
      <c r="Y8" s="255">
        <v>21.54</v>
      </c>
      <c r="Z8" s="255">
        <v>-6.6640000000000015</v>
      </c>
      <c r="AA8" s="255">
        <v>-40.368000000000002</v>
      </c>
    </row>
    <row r="9" spans="1:28">
      <c r="A9" s="251" t="s">
        <v>342</v>
      </c>
      <c r="B9" s="103" t="s">
        <v>342</v>
      </c>
      <c r="C9" s="255">
        <v>344.57900000000001</v>
      </c>
      <c r="D9" s="255">
        <v>2661.2860000000001</v>
      </c>
      <c r="E9" s="255">
        <v>3005.8649999999998</v>
      </c>
      <c r="F9" s="255">
        <v>808.94899999999996</v>
      </c>
      <c r="G9" s="255">
        <v>916.45500000000004</v>
      </c>
      <c r="H9" s="255">
        <v>1280.461</v>
      </c>
      <c r="I9" s="255">
        <v>3005.8649999999998</v>
      </c>
      <c r="J9" s="255">
        <v>341.86999999999989</v>
      </c>
      <c r="K9" s="255">
        <v>1355.1479999999999</v>
      </c>
      <c r="L9" s="255">
        <v>-250.70799999999997</v>
      </c>
      <c r="M9" s="255">
        <v>-947.98500000000001</v>
      </c>
      <c r="N9" s="255">
        <v>91.162000000000035</v>
      </c>
      <c r="O9" s="255">
        <v>407.16300000000001</v>
      </c>
      <c r="P9" s="255">
        <v>-12.298999999999999</v>
      </c>
      <c r="Q9" s="255">
        <v>29.585999999999999</v>
      </c>
      <c r="R9" s="255">
        <v>-80.414999999999992</v>
      </c>
      <c r="S9" s="255">
        <v>-177.73</v>
      </c>
      <c r="T9" s="255">
        <v>-96.335999999999999</v>
      </c>
      <c r="U9" s="255">
        <v>60.819000000000003</v>
      </c>
      <c r="V9" s="255">
        <v>-176.714</v>
      </c>
      <c r="W9" s="255">
        <v>-116.928</v>
      </c>
      <c r="X9" s="255">
        <v>86.085000000000008</v>
      </c>
      <c r="Y9" s="255">
        <v>57.215000000000003</v>
      </c>
      <c r="Z9" s="255">
        <v>-90.629000000000005</v>
      </c>
      <c r="AA9" s="255">
        <v>-59.713000000000001</v>
      </c>
    </row>
    <row r="10" spans="1:28">
      <c r="A10" s="251" t="s">
        <v>343</v>
      </c>
      <c r="B10" s="103" t="s">
        <v>343</v>
      </c>
      <c r="C10" s="255">
        <v>12.584</v>
      </c>
      <c r="D10" s="255">
        <v>0.67300000000000004</v>
      </c>
      <c r="E10" s="255">
        <v>13.257</v>
      </c>
      <c r="F10" s="255">
        <v>11.957000000000001</v>
      </c>
      <c r="G10" s="255">
        <v>0.11</v>
      </c>
      <c r="H10" s="255">
        <v>1.19</v>
      </c>
      <c r="I10" s="255">
        <v>13.257</v>
      </c>
      <c r="J10" s="255">
        <v>-4.0000000000000036E-3</v>
      </c>
      <c r="K10" s="255">
        <v>0.316</v>
      </c>
      <c r="L10" s="255">
        <v>-2E-3</v>
      </c>
      <c r="M10" s="255">
        <v>-6.0000000000000001E-3</v>
      </c>
      <c r="N10" s="255">
        <v>-6.0000000000000053E-3</v>
      </c>
      <c r="O10" s="255">
        <v>0.31</v>
      </c>
      <c r="P10" s="255">
        <v>-4.0000000000000036E-3</v>
      </c>
      <c r="Q10" s="255">
        <v>0.158</v>
      </c>
      <c r="R10" s="255">
        <v>-5.3999999999999999E-2</v>
      </c>
      <c r="S10" s="255">
        <v>-7.9000000000000001E-2</v>
      </c>
      <c r="T10" s="255">
        <v>0.23500000000000001</v>
      </c>
      <c r="U10" s="255">
        <v>-8.7999999999999995E-2</v>
      </c>
      <c r="V10" s="255">
        <v>-0.125</v>
      </c>
      <c r="W10" s="255">
        <v>0.33800000000000002</v>
      </c>
      <c r="X10" s="255">
        <v>0</v>
      </c>
      <c r="Y10" s="255">
        <v>0</v>
      </c>
      <c r="Z10" s="255">
        <v>-0.125</v>
      </c>
      <c r="AA10" s="255">
        <v>0.33800000000000002</v>
      </c>
    </row>
    <row r="11" spans="1:28">
      <c r="A11" s="251" t="s">
        <v>344</v>
      </c>
      <c r="B11" s="103" t="s">
        <v>344</v>
      </c>
      <c r="C11" s="255">
        <v>172.56200000000001</v>
      </c>
      <c r="D11" s="255">
        <v>643.07299999999998</v>
      </c>
      <c r="E11" s="255">
        <v>815.63499999999999</v>
      </c>
      <c r="F11" s="255">
        <v>31.876999999999999</v>
      </c>
      <c r="G11" s="255">
        <v>14.324</v>
      </c>
      <c r="H11" s="255">
        <v>769.43399999999997</v>
      </c>
      <c r="I11" s="255">
        <v>815.63499999999999</v>
      </c>
      <c r="J11" s="255">
        <v>11.075000000000003</v>
      </c>
      <c r="K11" s="255">
        <v>46.954000000000001</v>
      </c>
      <c r="L11" s="255">
        <v>-0.78699999999999992</v>
      </c>
      <c r="M11" s="255">
        <v>-4.6970000000000001</v>
      </c>
      <c r="N11" s="255">
        <v>10.287999999999997</v>
      </c>
      <c r="O11" s="255">
        <v>42.256999999999998</v>
      </c>
      <c r="P11" s="255">
        <v>3.5090000000000003</v>
      </c>
      <c r="Q11" s="255">
        <v>17.088000000000001</v>
      </c>
      <c r="R11" s="255">
        <v>3.2919999999999998</v>
      </c>
      <c r="S11" s="255">
        <v>15.022</v>
      </c>
      <c r="T11" s="255">
        <v>-13.274000000000001</v>
      </c>
      <c r="U11" s="255">
        <v>-84.430999999999997</v>
      </c>
      <c r="V11" s="255">
        <v>-49.095000000000006</v>
      </c>
      <c r="W11" s="255">
        <v>-94.769000000000005</v>
      </c>
      <c r="X11" s="255">
        <v>16.23</v>
      </c>
      <c r="Y11" s="255">
        <v>22.373000000000001</v>
      </c>
      <c r="Z11" s="255">
        <v>-32.865000000000002</v>
      </c>
      <c r="AA11" s="255">
        <v>-72.396000000000001</v>
      </c>
    </row>
    <row r="12" spans="1:28">
      <c r="A12" s="251" t="s">
        <v>345</v>
      </c>
      <c r="B12" s="103" t="s">
        <v>345</v>
      </c>
      <c r="C12" s="255">
        <v>514.49</v>
      </c>
      <c r="D12" s="255">
        <v>4891.6030000000001</v>
      </c>
      <c r="E12" s="255">
        <v>5406.0929999999998</v>
      </c>
      <c r="F12" s="255">
        <v>633.798</v>
      </c>
      <c r="G12" s="255">
        <v>871.94</v>
      </c>
      <c r="H12" s="255">
        <v>3900.355</v>
      </c>
      <c r="I12" s="255">
        <v>5406.0929999999998</v>
      </c>
      <c r="J12" s="255">
        <v>252.37200000000007</v>
      </c>
      <c r="K12" s="255">
        <v>902.23</v>
      </c>
      <c r="L12" s="255">
        <v>-107.524</v>
      </c>
      <c r="M12" s="255">
        <v>-283.51</v>
      </c>
      <c r="N12" s="255">
        <v>144.84800000000001</v>
      </c>
      <c r="O12" s="255">
        <v>618.72</v>
      </c>
      <c r="P12" s="255">
        <v>191.65600000000006</v>
      </c>
      <c r="Q12" s="255">
        <v>585.62300000000005</v>
      </c>
      <c r="R12" s="255">
        <v>150.096</v>
      </c>
      <c r="S12" s="255">
        <v>408.54899999999998</v>
      </c>
      <c r="T12" s="255">
        <v>1.6359999999999957</v>
      </c>
      <c r="U12" s="255">
        <v>-63.843000000000004</v>
      </c>
      <c r="V12" s="255">
        <v>151.72500000000002</v>
      </c>
      <c r="W12" s="255">
        <v>344.97</v>
      </c>
      <c r="X12" s="255">
        <v>-16.097000000000001</v>
      </c>
      <c r="Y12" s="255">
        <v>-47.859000000000002</v>
      </c>
      <c r="Z12" s="255">
        <v>135.62813183717702</v>
      </c>
      <c r="AA12" s="255">
        <v>297.11099999999999</v>
      </c>
    </row>
    <row r="13" spans="1:28">
      <c r="A13" s="251" t="s">
        <v>235</v>
      </c>
      <c r="B13" s="103" t="s">
        <v>235</v>
      </c>
      <c r="C13" s="255">
        <v>52.701000000000001</v>
      </c>
      <c r="D13" s="255">
        <v>74.043999999999997</v>
      </c>
      <c r="E13" s="255">
        <v>126.745</v>
      </c>
      <c r="F13" s="255">
        <v>33.390999999999998</v>
      </c>
      <c r="G13" s="255">
        <v>9.9450000000000003</v>
      </c>
      <c r="H13" s="255">
        <v>83.409000000000006</v>
      </c>
      <c r="I13" s="255">
        <v>126.745</v>
      </c>
      <c r="J13" s="255">
        <v>68.291999999999987</v>
      </c>
      <c r="K13" s="255">
        <v>166.56399999999999</v>
      </c>
      <c r="L13" s="255">
        <v>-53.92499999999999</v>
      </c>
      <c r="M13" s="255">
        <v>-105.57599999999999</v>
      </c>
      <c r="N13" s="255">
        <v>14.366999999999997</v>
      </c>
      <c r="O13" s="255">
        <v>60.988</v>
      </c>
      <c r="P13" s="255">
        <v>11.341999999999999</v>
      </c>
      <c r="Q13" s="255">
        <v>52.415999999999997</v>
      </c>
      <c r="R13" s="255">
        <v>6.6559999999999988</v>
      </c>
      <c r="S13" s="255">
        <v>39.457999999999998</v>
      </c>
      <c r="T13" s="255">
        <v>0.58699999999999997</v>
      </c>
      <c r="U13" s="255">
        <v>0.72399999999999998</v>
      </c>
      <c r="V13" s="255">
        <v>7.2420000000000044</v>
      </c>
      <c r="W13" s="255">
        <v>40.182000000000002</v>
      </c>
      <c r="X13" s="255">
        <v>-1.5459999999999994</v>
      </c>
      <c r="Y13" s="255">
        <v>-18.29</v>
      </c>
      <c r="Z13" s="255">
        <v>5.695999999999998</v>
      </c>
      <c r="AA13" s="255">
        <v>21.891999999999999</v>
      </c>
    </row>
    <row r="14" spans="1:28">
      <c r="A14" s="251" t="s">
        <v>236</v>
      </c>
      <c r="B14" s="103" t="s">
        <v>236</v>
      </c>
      <c r="C14" s="255">
        <v>16.632999999999999</v>
      </c>
      <c r="D14" s="255">
        <v>261.286</v>
      </c>
      <c r="E14" s="255">
        <v>277.91899999999998</v>
      </c>
      <c r="F14" s="255">
        <v>30.673999999999999</v>
      </c>
      <c r="G14" s="255">
        <v>95.86</v>
      </c>
      <c r="H14" s="255">
        <v>151.38499999999999</v>
      </c>
      <c r="I14" s="255">
        <v>277.91899999999998</v>
      </c>
      <c r="J14" s="255">
        <v>18.112999999999992</v>
      </c>
      <c r="K14" s="255">
        <v>71.510999999999996</v>
      </c>
      <c r="L14" s="255">
        <v>-4.1289999999999996</v>
      </c>
      <c r="M14" s="255">
        <v>-14.04</v>
      </c>
      <c r="N14" s="255">
        <v>13.983999999999995</v>
      </c>
      <c r="O14" s="255">
        <v>57.470999999999997</v>
      </c>
      <c r="P14" s="255">
        <v>13.152999999999999</v>
      </c>
      <c r="Q14" s="255">
        <v>54.594000000000001</v>
      </c>
      <c r="R14" s="255">
        <v>13.031000000000006</v>
      </c>
      <c r="S14" s="255">
        <v>53.816000000000003</v>
      </c>
      <c r="T14" s="255">
        <v>-2.3719999999999999</v>
      </c>
      <c r="U14" s="255">
        <v>-9.44</v>
      </c>
      <c r="V14" s="255">
        <v>10.658999999999999</v>
      </c>
      <c r="W14" s="255">
        <v>44.375999999999998</v>
      </c>
      <c r="X14" s="255">
        <v>-1.1529999999999987</v>
      </c>
      <c r="Y14" s="255">
        <v>-12.603999999999999</v>
      </c>
      <c r="Z14" s="255">
        <v>9.5060000000000002</v>
      </c>
      <c r="AA14" s="255">
        <v>31.771999999999998</v>
      </c>
    </row>
    <row r="15" spans="1:28">
      <c r="A15" s="251" t="s">
        <v>237</v>
      </c>
      <c r="B15" s="103" t="s">
        <v>237</v>
      </c>
      <c r="C15" s="255">
        <v>157.03399999999999</v>
      </c>
      <c r="D15" s="255">
        <v>56.817999999999998</v>
      </c>
      <c r="E15" s="255">
        <v>213.852</v>
      </c>
      <c r="F15" s="255">
        <v>64.021000000000001</v>
      </c>
      <c r="G15" s="255">
        <v>0.33</v>
      </c>
      <c r="H15" s="255">
        <v>149.501</v>
      </c>
      <c r="I15" s="255">
        <v>213.852</v>
      </c>
      <c r="J15" s="255">
        <v>3.012</v>
      </c>
      <c r="K15" s="255">
        <v>2.5670000000000002</v>
      </c>
      <c r="L15" s="255">
        <v>-4.2000000000000003E-2</v>
      </c>
      <c r="M15" s="255">
        <v>-4.2000000000000003E-2</v>
      </c>
      <c r="N15" s="255">
        <v>2.9699999999999998</v>
      </c>
      <c r="O15" s="255">
        <v>2.5249999999999999</v>
      </c>
      <c r="P15" s="255">
        <v>2.3559999999999999</v>
      </c>
      <c r="Q15" s="255">
        <v>1.2609999999999999</v>
      </c>
      <c r="R15" s="255">
        <v>2.1109999999999998</v>
      </c>
      <c r="S15" s="255">
        <v>0.69899999999999995</v>
      </c>
      <c r="T15" s="255">
        <v>4.7110000000000003</v>
      </c>
      <c r="U15" s="255">
        <v>19.617000000000001</v>
      </c>
      <c r="V15" s="255">
        <v>5.0479999999999983</v>
      </c>
      <c r="W15" s="255">
        <v>20.315999999999999</v>
      </c>
      <c r="X15" s="255">
        <v>-1.9160000000000004</v>
      </c>
      <c r="Y15" s="255">
        <v>-7.0940000000000003</v>
      </c>
      <c r="Z15" s="255">
        <v>3.1319999999999997</v>
      </c>
      <c r="AA15" s="255">
        <v>13.222</v>
      </c>
    </row>
    <row r="16" spans="1:28">
      <c r="A16" s="251" t="s">
        <v>346</v>
      </c>
      <c r="B16" s="103" t="s">
        <v>346</v>
      </c>
      <c r="C16" s="255">
        <v>597.03700000000003</v>
      </c>
      <c r="D16" s="255">
        <v>1786.568</v>
      </c>
      <c r="E16" s="255">
        <v>2383.605</v>
      </c>
      <c r="F16" s="255">
        <v>930.29899999999998</v>
      </c>
      <c r="G16" s="255">
        <v>583.23900000000003</v>
      </c>
      <c r="H16" s="255">
        <v>870.06700000000001</v>
      </c>
      <c r="I16" s="255">
        <v>2383.605</v>
      </c>
      <c r="J16" s="255">
        <v>398.02600000000007</v>
      </c>
      <c r="K16" s="255">
        <v>1579.297</v>
      </c>
      <c r="L16" s="255">
        <v>-278.95999999999992</v>
      </c>
      <c r="M16" s="255">
        <v>-1043.7739999999999</v>
      </c>
      <c r="N16" s="255">
        <v>119.06600000000003</v>
      </c>
      <c r="O16" s="255">
        <v>535.52300000000002</v>
      </c>
      <c r="P16" s="255">
        <v>80.716999999999985</v>
      </c>
      <c r="Q16" s="255">
        <v>380.31700000000001</v>
      </c>
      <c r="R16" s="255">
        <v>47.501999999999981</v>
      </c>
      <c r="S16" s="255">
        <v>227.65799999999999</v>
      </c>
      <c r="T16" s="255">
        <v>-30.471000000000004</v>
      </c>
      <c r="U16" s="255">
        <v>-136.905</v>
      </c>
      <c r="V16" s="255">
        <v>17.031000000000006</v>
      </c>
      <c r="W16" s="255">
        <v>90.753</v>
      </c>
      <c r="X16" s="255">
        <v>19.245000000000001</v>
      </c>
      <c r="Y16" s="255">
        <v>-4.5579999999999998</v>
      </c>
      <c r="Z16" s="255">
        <v>36.275999999999996</v>
      </c>
      <c r="AA16" s="255">
        <v>86.194999999999993</v>
      </c>
    </row>
    <row r="17" spans="1:27">
      <c r="A17" s="251" t="s">
        <v>347</v>
      </c>
      <c r="B17" s="103" t="s">
        <v>347</v>
      </c>
      <c r="C17" s="255">
        <v>767.95399999999995</v>
      </c>
      <c r="D17" s="255">
        <v>2448.627</v>
      </c>
      <c r="E17" s="255">
        <v>3216.5810000000001</v>
      </c>
      <c r="F17" s="255">
        <v>1093.9590000000001</v>
      </c>
      <c r="G17" s="255">
        <v>717.69600000000003</v>
      </c>
      <c r="H17" s="255">
        <v>1404.9259999999999</v>
      </c>
      <c r="I17" s="255">
        <v>3216.5810000000001</v>
      </c>
      <c r="J17" s="255">
        <v>421.76099999999997</v>
      </c>
      <c r="K17" s="255">
        <v>1646.213</v>
      </c>
      <c r="L17" s="255">
        <v>-285.84199999999987</v>
      </c>
      <c r="M17" s="255">
        <v>-1089.8589999999999</v>
      </c>
      <c r="N17" s="255">
        <v>135.91900000000004</v>
      </c>
      <c r="O17" s="255">
        <v>556.35400000000004</v>
      </c>
      <c r="P17" s="255">
        <v>98.11099999999999</v>
      </c>
      <c r="Q17" s="255">
        <v>387.15</v>
      </c>
      <c r="R17" s="255">
        <v>56.876999999999995</v>
      </c>
      <c r="S17" s="255">
        <v>178.08199999999999</v>
      </c>
      <c r="T17" s="255">
        <v>-29.962999999999994</v>
      </c>
      <c r="U17" s="255">
        <v>-163.636</v>
      </c>
      <c r="V17" s="255">
        <v>26.914999999999999</v>
      </c>
      <c r="W17" s="255">
        <v>14.446</v>
      </c>
      <c r="X17" s="255">
        <v>104.42200000000001</v>
      </c>
      <c r="Y17" s="255">
        <v>108.14100000000001</v>
      </c>
      <c r="Z17" s="255">
        <v>131.33699999999999</v>
      </c>
      <c r="AA17" s="255">
        <v>122.587</v>
      </c>
    </row>
    <row r="18" spans="1:27">
      <c r="A18" s="251" t="s">
        <v>348</v>
      </c>
      <c r="B18" s="103" t="s">
        <v>349</v>
      </c>
      <c r="C18" s="255">
        <v>69.805999999999997</v>
      </c>
      <c r="D18" s="255">
        <v>148.643</v>
      </c>
      <c r="E18" s="255">
        <v>218.44900000000001</v>
      </c>
      <c r="F18" s="255">
        <v>96.251000000000005</v>
      </c>
      <c r="G18" s="255">
        <v>6.4710000000000001</v>
      </c>
      <c r="H18" s="255">
        <v>115.726</v>
      </c>
      <c r="I18" s="255">
        <v>218.44800000000001</v>
      </c>
      <c r="J18" s="255">
        <v>21.740000000000002</v>
      </c>
      <c r="K18" s="255">
        <v>65.248000000000005</v>
      </c>
      <c r="L18" s="255">
        <v>-14.648</v>
      </c>
      <c r="M18" s="255">
        <v>-42.198</v>
      </c>
      <c r="N18" s="255">
        <v>7.0920000000000005</v>
      </c>
      <c r="O18" s="255">
        <v>23.05</v>
      </c>
      <c r="P18" s="255">
        <v>2.4370000000000003</v>
      </c>
      <c r="Q18" s="255">
        <v>3.7080000000000002</v>
      </c>
      <c r="R18" s="255">
        <v>-48.224000000000004</v>
      </c>
      <c r="S18" s="255">
        <v>-54.89</v>
      </c>
      <c r="T18" s="255">
        <v>1.67</v>
      </c>
      <c r="U18" s="255">
        <v>2.1850000000000001</v>
      </c>
      <c r="V18" s="255">
        <v>-45.975999999999999</v>
      </c>
      <c r="W18" s="255">
        <v>-52.128</v>
      </c>
      <c r="X18" s="255">
        <v>4.3040000000000003</v>
      </c>
      <c r="Y18" s="255">
        <v>6.3680000000000003</v>
      </c>
      <c r="Z18" s="255">
        <v>-41.671999999999997</v>
      </c>
      <c r="AA18" s="255">
        <v>-45.76</v>
      </c>
    </row>
    <row r="19" spans="1:27">
      <c r="A19" s="251" t="s">
        <v>350</v>
      </c>
      <c r="B19" s="103" t="s">
        <v>350</v>
      </c>
      <c r="C19" s="255">
        <v>1187.7070000000001</v>
      </c>
      <c r="D19" s="255">
        <v>4282.9080000000004</v>
      </c>
      <c r="E19" s="255">
        <v>5470.6149999999998</v>
      </c>
      <c r="F19" s="255">
        <v>1686.271</v>
      </c>
      <c r="G19" s="255">
        <v>2323.4279999999999</v>
      </c>
      <c r="H19" s="255">
        <v>1460.9159999999999</v>
      </c>
      <c r="I19" s="255">
        <v>5470.6149999999998</v>
      </c>
      <c r="J19" s="255">
        <v>964.72399999999971</v>
      </c>
      <c r="K19" s="255">
        <v>3833.8879999999999</v>
      </c>
      <c r="L19" s="255">
        <v>-675.21900000000005</v>
      </c>
      <c r="M19" s="255">
        <v>-2618.748</v>
      </c>
      <c r="N19" s="255">
        <v>289.50500000000011</v>
      </c>
      <c r="O19" s="255">
        <v>1215.1400000000001</v>
      </c>
      <c r="P19" s="255">
        <v>192.46899999999994</v>
      </c>
      <c r="Q19" s="255">
        <v>878.65499999999997</v>
      </c>
      <c r="R19" s="255">
        <v>124.39200000000005</v>
      </c>
      <c r="S19" s="255">
        <v>582.77200000000005</v>
      </c>
      <c r="T19" s="255">
        <v>-65.11699999999999</v>
      </c>
      <c r="U19" s="255">
        <v>-301.964</v>
      </c>
      <c r="V19" s="255">
        <v>59.274000000000029</v>
      </c>
      <c r="W19" s="255">
        <v>280.80700000000002</v>
      </c>
      <c r="X19" s="255">
        <v>-18.498000000000005</v>
      </c>
      <c r="Y19" s="255">
        <v>-98.078000000000003</v>
      </c>
      <c r="Z19" s="255">
        <v>40.77600000000001</v>
      </c>
      <c r="AA19" s="255">
        <v>182.72900000000001</v>
      </c>
    </row>
    <row r="20" spans="1:27">
      <c r="A20" s="251" t="s">
        <v>351</v>
      </c>
      <c r="B20" s="103" t="s">
        <v>351</v>
      </c>
      <c r="C20" s="255">
        <v>3506.6579999999999</v>
      </c>
      <c r="D20" s="255">
        <v>14626.056</v>
      </c>
      <c r="E20" s="255">
        <v>18132.714</v>
      </c>
      <c r="F20" s="255">
        <v>3524.875</v>
      </c>
      <c r="G20" s="255">
        <v>4243.6779999999999</v>
      </c>
      <c r="H20" s="255">
        <v>10364.161</v>
      </c>
      <c r="I20" s="255">
        <v>18132.714</v>
      </c>
      <c r="J20" s="255">
        <v>2156.4809999999998</v>
      </c>
      <c r="K20" s="255">
        <v>8315.8539999999994</v>
      </c>
      <c r="L20" s="255">
        <v>-1424.4560000000001</v>
      </c>
      <c r="M20" s="255">
        <v>-5207.1469999999999</v>
      </c>
      <c r="N20" s="255">
        <v>732.02500000000009</v>
      </c>
      <c r="O20" s="255">
        <v>3108.7069999999999</v>
      </c>
      <c r="P20" s="255">
        <v>509.19399999999996</v>
      </c>
      <c r="Q20" s="255">
        <v>2231.5889999999999</v>
      </c>
      <c r="R20" s="255">
        <v>218.68700000000013</v>
      </c>
      <c r="S20" s="255">
        <v>1262.7850000000001</v>
      </c>
      <c r="T20" s="255">
        <v>-110.755</v>
      </c>
      <c r="U20" s="255">
        <v>-604.52</v>
      </c>
      <c r="V20" s="255">
        <v>106.38600000000008</v>
      </c>
      <c r="W20" s="255">
        <v>658.11400000000003</v>
      </c>
      <c r="X20" s="255">
        <v>68.402000000000015</v>
      </c>
      <c r="Y20" s="255">
        <v>-104.38</v>
      </c>
      <c r="Z20" s="255">
        <v>174.78800000000001</v>
      </c>
      <c r="AA20" s="255">
        <v>553.73400000000004</v>
      </c>
    </row>
    <row r="21" spans="1:27">
      <c r="A21" s="251" t="s">
        <v>352</v>
      </c>
      <c r="B21" s="103" t="s">
        <v>352</v>
      </c>
      <c r="C21" s="255">
        <v>870.53</v>
      </c>
      <c r="D21" s="255">
        <v>5441.652</v>
      </c>
      <c r="E21" s="255">
        <v>6312.1819999999998</v>
      </c>
      <c r="F21" s="255">
        <v>1090.3679999999999</v>
      </c>
      <c r="G21" s="255">
        <v>2188.6129999999998</v>
      </c>
      <c r="H21" s="255">
        <v>3033.201</v>
      </c>
      <c r="I21" s="255">
        <v>6312.1819999999998</v>
      </c>
      <c r="J21" s="255">
        <v>951.30099999999993</v>
      </c>
      <c r="K21" s="255">
        <v>3827.127</v>
      </c>
      <c r="L21" s="255">
        <v>-684.91599999999994</v>
      </c>
      <c r="M21" s="255">
        <v>-2239.6129999999998</v>
      </c>
      <c r="N21" s="255">
        <v>266.38499999999999</v>
      </c>
      <c r="O21" s="255">
        <v>1587.5139999999999</v>
      </c>
      <c r="P21" s="255">
        <v>182.327</v>
      </c>
      <c r="Q21" s="255">
        <v>1303.607</v>
      </c>
      <c r="R21" s="255">
        <v>69.072000000000003</v>
      </c>
      <c r="S21" s="255">
        <v>1008.995</v>
      </c>
      <c r="T21" s="255">
        <v>-54.135000000000019</v>
      </c>
      <c r="U21" s="255">
        <v>-242.57300000000001</v>
      </c>
      <c r="V21" s="255">
        <v>30.772000000000048</v>
      </c>
      <c r="W21" s="255">
        <v>810.76900000000001</v>
      </c>
      <c r="X21" s="255">
        <v>-20.891999999999996</v>
      </c>
      <c r="Y21" s="255">
        <v>-274.71699999999998</v>
      </c>
      <c r="Z21" s="255">
        <v>9.8799999999999955</v>
      </c>
      <c r="AA21" s="255">
        <v>536.05200000000002</v>
      </c>
    </row>
    <row r="22" spans="1:27">
      <c r="A22" s="251" t="s">
        <v>353</v>
      </c>
      <c r="B22" s="103" t="s">
        <v>353</v>
      </c>
      <c r="C22" s="255">
        <v>4.6769999999999996</v>
      </c>
      <c r="D22" s="255">
        <v>2.1280000000000001</v>
      </c>
      <c r="E22" s="255">
        <v>6.8049999999999997</v>
      </c>
      <c r="F22" s="255">
        <v>4.3929999999999998</v>
      </c>
      <c r="G22" s="255">
        <v>0</v>
      </c>
      <c r="H22" s="255">
        <v>2.4119999999999999</v>
      </c>
      <c r="I22" s="255">
        <v>6.8049999999999997</v>
      </c>
      <c r="J22" s="255">
        <v>8.1239999999999988</v>
      </c>
      <c r="K22" s="255">
        <v>30.288</v>
      </c>
      <c r="L22" s="255">
        <v>-8.3769999999999989</v>
      </c>
      <c r="M22" s="255">
        <v>-28.759</v>
      </c>
      <c r="N22" s="255">
        <v>-0.25300000000000011</v>
      </c>
      <c r="O22" s="255">
        <v>1.5289999999999999</v>
      </c>
      <c r="P22" s="255">
        <v>-0.66900000000000004</v>
      </c>
      <c r="Q22" s="255">
        <v>0.104</v>
      </c>
      <c r="R22" s="255">
        <v>-0.68300000000000005</v>
      </c>
      <c r="S22" s="255">
        <v>-4.7E-2</v>
      </c>
      <c r="T22" s="255">
        <v>-3.3000000000000015E-2</v>
      </c>
      <c r="U22" s="255">
        <v>-0.13900000000000001</v>
      </c>
      <c r="V22" s="255">
        <v>-0.71599999999999997</v>
      </c>
      <c r="W22" s="255">
        <v>-0.186</v>
      </c>
      <c r="X22" s="255">
        <v>0.28200000000000003</v>
      </c>
      <c r="Y22" s="255">
        <v>3.2000000000000001E-2</v>
      </c>
      <c r="Z22" s="255">
        <v>-0.43400000000000005</v>
      </c>
      <c r="AA22" s="255">
        <v>-0.154</v>
      </c>
    </row>
    <row r="23" spans="1:27">
      <c r="A23" s="251" t="s">
        <v>354</v>
      </c>
      <c r="B23" s="103" t="s">
        <v>354</v>
      </c>
      <c r="C23" s="255">
        <v>50.619</v>
      </c>
      <c r="D23" s="255">
        <v>173.20400000000001</v>
      </c>
      <c r="E23" s="255">
        <v>223.82300000000001</v>
      </c>
      <c r="F23" s="255">
        <v>9.6379999999999999</v>
      </c>
      <c r="G23" s="255">
        <v>0.49099999999999999</v>
      </c>
      <c r="H23" s="255">
        <v>213.69399999999999</v>
      </c>
      <c r="I23" s="255">
        <v>223.82300000000001</v>
      </c>
      <c r="J23" s="255">
        <v>1.1509999999999998</v>
      </c>
      <c r="K23" s="255">
        <v>4.0179999999999998</v>
      </c>
      <c r="L23" s="255">
        <v>0</v>
      </c>
      <c r="M23" s="255">
        <v>0</v>
      </c>
      <c r="N23" s="255">
        <v>1.1509999999999998</v>
      </c>
      <c r="O23" s="255">
        <v>4.0179999999999998</v>
      </c>
      <c r="P23" s="255">
        <v>0.28399999999999997</v>
      </c>
      <c r="Q23" s="255">
        <v>0.60599999999999998</v>
      </c>
      <c r="R23" s="255">
        <v>0.17899999999999999</v>
      </c>
      <c r="S23" s="255">
        <v>0.17199999999999999</v>
      </c>
      <c r="T23" s="255">
        <v>0.6150000000000001</v>
      </c>
      <c r="U23" s="255">
        <v>1.4850000000000001</v>
      </c>
      <c r="V23" s="255">
        <v>0.79400000000000004</v>
      </c>
      <c r="W23" s="255">
        <v>1.657</v>
      </c>
      <c r="X23" s="255">
        <v>-0.32200000000000006</v>
      </c>
      <c r="Y23" s="255">
        <v>-0.53400000000000003</v>
      </c>
      <c r="Z23" s="255">
        <v>0.47199999999999998</v>
      </c>
      <c r="AA23" s="255">
        <v>1.123</v>
      </c>
    </row>
    <row r="24" spans="1:27">
      <c r="A24" s="251" t="s">
        <v>355</v>
      </c>
      <c r="B24" s="103" t="s">
        <v>356</v>
      </c>
      <c r="C24" s="255">
        <v>8.7279999999999998</v>
      </c>
      <c r="D24" s="255">
        <v>78.861999999999995</v>
      </c>
      <c r="E24" s="255">
        <v>87.59</v>
      </c>
      <c r="F24" s="255">
        <v>95.623999999999995</v>
      </c>
      <c r="G24" s="255">
        <v>25.2</v>
      </c>
      <c r="H24" s="255">
        <v>-33.234000000000002</v>
      </c>
      <c r="I24" s="255">
        <v>87.59</v>
      </c>
      <c r="J24" s="255">
        <v>5.5090000000000003</v>
      </c>
      <c r="K24" s="255">
        <v>16.997</v>
      </c>
      <c r="L24" s="255">
        <v>-1.7999999999999995E-2</v>
      </c>
      <c r="M24" s="255">
        <v>-7.4999999999999997E-2</v>
      </c>
      <c r="N24" s="255">
        <v>5.4910000000000014</v>
      </c>
      <c r="O24" s="255">
        <v>16.922000000000001</v>
      </c>
      <c r="P24" s="255">
        <v>4.5089999999999986</v>
      </c>
      <c r="Q24" s="255">
        <v>12.667999999999999</v>
      </c>
      <c r="R24" s="255">
        <v>3.089</v>
      </c>
      <c r="S24" s="255">
        <v>6.9039999999999999</v>
      </c>
      <c r="T24" s="255">
        <v>-0.38199999999999967</v>
      </c>
      <c r="U24" s="255">
        <v>-4.5529999999999999</v>
      </c>
      <c r="V24" s="255">
        <v>2.7069999999999999</v>
      </c>
      <c r="W24" s="255">
        <v>2.351</v>
      </c>
      <c r="X24" s="255">
        <v>0</v>
      </c>
      <c r="Y24" s="255">
        <v>0</v>
      </c>
      <c r="Z24" s="255">
        <v>2.7069999999999999</v>
      </c>
      <c r="AA24" s="255">
        <v>2.351</v>
      </c>
    </row>
    <row r="25" spans="1:27">
      <c r="A25" s="251" t="s">
        <v>357</v>
      </c>
      <c r="B25" s="103" t="s">
        <v>357</v>
      </c>
      <c r="C25" s="255">
        <v>12.28</v>
      </c>
      <c r="D25" s="255">
        <v>4.3029999999999999</v>
      </c>
      <c r="E25" s="255">
        <v>16.582999999999998</v>
      </c>
      <c r="F25" s="255">
        <v>13.478</v>
      </c>
      <c r="G25" s="255">
        <v>1.37</v>
      </c>
      <c r="H25" s="255">
        <v>1.7350000000000001</v>
      </c>
      <c r="I25" s="255">
        <v>16.582999999999998</v>
      </c>
      <c r="J25" s="255">
        <v>21.518000000000001</v>
      </c>
      <c r="K25" s="255">
        <v>64.012</v>
      </c>
      <c r="L25" s="255">
        <v>-18.057000000000002</v>
      </c>
      <c r="M25" s="255">
        <v>-55.005000000000003</v>
      </c>
      <c r="N25" s="255">
        <v>3.4609999999999994</v>
      </c>
      <c r="O25" s="255">
        <v>9.0069999999999997</v>
      </c>
      <c r="P25" s="255">
        <v>0.84000000000000008</v>
      </c>
      <c r="Q25" s="255">
        <v>1.427</v>
      </c>
      <c r="R25" s="255">
        <v>0.57400000000000007</v>
      </c>
      <c r="S25" s="255">
        <v>0.39900000000000002</v>
      </c>
      <c r="T25" s="255">
        <v>-2.8000000000000011E-2</v>
      </c>
      <c r="U25" s="255">
        <v>-0.11700000000000001</v>
      </c>
      <c r="V25" s="255">
        <v>0.626</v>
      </c>
      <c r="W25" s="255">
        <v>0.36899999999999999</v>
      </c>
      <c r="X25" s="255">
        <v>-0.253</v>
      </c>
      <c r="Y25" s="255">
        <v>-0.254</v>
      </c>
      <c r="Z25" s="255">
        <v>0.373</v>
      </c>
      <c r="AA25" s="255">
        <v>0.115</v>
      </c>
    </row>
    <row r="26" spans="1:27">
      <c r="A26" s="251" t="s">
        <v>358</v>
      </c>
      <c r="B26" s="194" t="s">
        <v>358</v>
      </c>
      <c r="C26" s="255">
        <v>14.085000000000001</v>
      </c>
      <c r="D26" s="255">
        <v>35.122999999999998</v>
      </c>
      <c r="E26" s="255">
        <v>49.207999999999998</v>
      </c>
      <c r="F26" s="255">
        <v>2.1709999999999998</v>
      </c>
      <c r="G26" s="255">
        <v>3.0379999999999998</v>
      </c>
      <c r="H26" s="255">
        <v>43.999000000000002</v>
      </c>
      <c r="I26" s="255">
        <v>49.207999999999998</v>
      </c>
      <c r="J26" s="255">
        <v>5.5560000000000009</v>
      </c>
      <c r="K26" s="255">
        <v>20.297000000000001</v>
      </c>
      <c r="L26" s="255">
        <v>-0.73899999999999988</v>
      </c>
      <c r="M26" s="255">
        <v>-3.3180000000000001</v>
      </c>
      <c r="N26" s="255">
        <v>4.8169999999999984</v>
      </c>
      <c r="O26" s="255">
        <v>16.978999999999999</v>
      </c>
      <c r="P26" s="255">
        <v>3.2829999999999995</v>
      </c>
      <c r="Q26" s="255">
        <v>13.565</v>
      </c>
      <c r="R26" s="255">
        <v>2.9260000000000002</v>
      </c>
      <c r="S26" s="255">
        <v>12.186999999999999</v>
      </c>
      <c r="T26" s="255">
        <v>-5.6000000000000022E-2</v>
      </c>
      <c r="U26" s="255">
        <v>-0.20300000000000001</v>
      </c>
      <c r="V26" s="255">
        <v>2.8689999999999998</v>
      </c>
      <c r="W26" s="255">
        <v>11.984</v>
      </c>
      <c r="X26" s="255">
        <v>-0.40700000000000003</v>
      </c>
      <c r="Y26" s="255">
        <v>-1.44</v>
      </c>
      <c r="Z26" s="255">
        <v>2.4619999999999997</v>
      </c>
      <c r="AA26" s="255">
        <v>10.544</v>
      </c>
    </row>
    <row r="27" spans="1:27">
      <c r="A27" s="251" t="s">
        <v>359</v>
      </c>
      <c r="B27" s="194" t="s">
        <v>359</v>
      </c>
      <c r="C27" s="255">
        <v>50.305</v>
      </c>
      <c r="D27" s="255">
        <v>19.576000000000001</v>
      </c>
      <c r="E27" s="255">
        <v>69.881</v>
      </c>
      <c r="F27" s="255">
        <v>37.972999999999999</v>
      </c>
      <c r="G27" s="255">
        <v>9.3710000000000004</v>
      </c>
      <c r="H27" s="255">
        <v>22.536999999999999</v>
      </c>
      <c r="I27" s="255">
        <v>69.881</v>
      </c>
      <c r="J27" s="255">
        <v>0.53000000000000025</v>
      </c>
      <c r="K27" s="255">
        <v>2.4780000000000002</v>
      </c>
      <c r="L27" s="255">
        <v>0</v>
      </c>
      <c r="M27" s="255">
        <v>0</v>
      </c>
      <c r="N27" s="255">
        <v>0.53000000000000025</v>
      </c>
      <c r="O27" s="255">
        <v>2.4780000000000002</v>
      </c>
      <c r="P27" s="255">
        <v>5.8000000000000052E-2</v>
      </c>
      <c r="Q27" s="255">
        <v>1.47</v>
      </c>
      <c r="R27" s="255">
        <v>-0.14300000000000002</v>
      </c>
      <c r="S27" s="255">
        <v>0.627</v>
      </c>
      <c r="T27" s="255">
        <v>0.21099999999999997</v>
      </c>
      <c r="U27" s="255">
        <v>0.998</v>
      </c>
      <c r="V27" s="255">
        <v>6.800000000000006E-2</v>
      </c>
      <c r="W27" s="255">
        <v>1.639</v>
      </c>
      <c r="X27" s="255">
        <v>-5.1999999999999991E-2</v>
      </c>
      <c r="Y27" s="255">
        <v>-0.21</v>
      </c>
      <c r="Z27" s="255">
        <v>1.6000000000000014E-2</v>
      </c>
      <c r="AA27" s="255">
        <v>1.429</v>
      </c>
    </row>
    <row r="28" spans="1:27">
      <c r="A28" s="251" t="s">
        <v>360</v>
      </c>
      <c r="B28" s="194" t="s">
        <v>360</v>
      </c>
      <c r="C28" s="255">
        <v>50.911999999999999</v>
      </c>
      <c r="D28" s="255">
        <v>289.71499999999997</v>
      </c>
      <c r="E28" s="255">
        <v>340.62700000000001</v>
      </c>
      <c r="F28" s="255">
        <v>2.6259999999999999</v>
      </c>
      <c r="G28" s="255">
        <v>3.1E-2</v>
      </c>
      <c r="H28" s="255">
        <v>337.97</v>
      </c>
      <c r="I28" s="255">
        <v>340.62700000000001</v>
      </c>
      <c r="J28" s="255">
        <v>12.196999999999999</v>
      </c>
      <c r="K28" s="255">
        <v>34.817</v>
      </c>
      <c r="L28" s="255">
        <v>-1.9370000000000003</v>
      </c>
      <c r="M28" s="255">
        <v>-7.8479999999999999</v>
      </c>
      <c r="N28" s="255">
        <v>10.260000000000002</v>
      </c>
      <c r="O28" s="255">
        <v>26.969000000000001</v>
      </c>
      <c r="P28" s="255">
        <v>7.2889999999999997</v>
      </c>
      <c r="Q28" s="255">
        <v>19.581</v>
      </c>
      <c r="R28" s="255">
        <v>-2.069</v>
      </c>
      <c r="S28" s="255">
        <v>-0.75800000000000001</v>
      </c>
      <c r="T28" s="255">
        <v>1.5000000000000001E-2</v>
      </c>
      <c r="U28" s="255">
        <v>2.8000000000000001E-2</v>
      </c>
      <c r="V28" s="255">
        <v>-2.0539999999999998</v>
      </c>
      <c r="W28" s="255">
        <v>-0.66</v>
      </c>
      <c r="X28" s="255">
        <v>-0.87600000000000011</v>
      </c>
      <c r="Y28" s="255">
        <v>-2.4860000000000002</v>
      </c>
      <c r="Z28" s="255">
        <v>-2.9299999999999997</v>
      </c>
      <c r="AA28" s="255">
        <v>-3.1459999999999999</v>
      </c>
    </row>
    <row r="29" spans="1:27">
      <c r="A29" s="251" t="s">
        <v>361</v>
      </c>
      <c r="B29" s="194" t="s">
        <v>361</v>
      </c>
      <c r="C29" s="255">
        <v>89.534999999999997</v>
      </c>
      <c r="D29" s="255">
        <v>207.26</v>
      </c>
      <c r="E29" s="255">
        <v>296.79500000000002</v>
      </c>
      <c r="F29" s="255">
        <v>57.298000000000002</v>
      </c>
      <c r="G29" s="255">
        <v>19.221</v>
      </c>
      <c r="H29" s="255">
        <v>220.27600000000001</v>
      </c>
      <c r="I29" s="255">
        <v>296.79500000000002</v>
      </c>
      <c r="J29" s="255">
        <v>0.875</v>
      </c>
      <c r="K29" s="255">
        <v>5.625</v>
      </c>
      <c r="L29" s="255">
        <v>0</v>
      </c>
      <c r="M29" s="255">
        <v>0</v>
      </c>
      <c r="N29" s="255">
        <v>0.875</v>
      </c>
      <c r="O29" s="255">
        <v>5.625</v>
      </c>
      <c r="P29" s="255">
        <v>-0.40300000000000002</v>
      </c>
      <c r="Q29" s="255">
        <v>0.99399999999999999</v>
      </c>
      <c r="R29" s="255">
        <v>-0.83</v>
      </c>
      <c r="S29" s="255">
        <v>-0.95899999999999996</v>
      </c>
      <c r="T29" s="255">
        <v>0.32399999999999995</v>
      </c>
      <c r="U29" s="255">
        <v>0.7</v>
      </c>
      <c r="V29" s="255">
        <v>-0.50600000000000023</v>
      </c>
      <c r="W29" s="255">
        <v>10.220000000000001</v>
      </c>
      <c r="X29" s="255">
        <v>-2.6000000000000023E-2</v>
      </c>
      <c r="Y29" s="255">
        <v>-1.1739999999999999</v>
      </c>
      <c r="Z29" s="255">
        <v>-0.53200000000000003</v>
      </c>
      <c r="AA29" s="255">
        <v>9.0459999999999994</v>
      </c>
    </row>
    <row r="30" spans="1:27">
      <c r="A30" s="251" t="s">
        <v>362</v>
      </c>
      <c r="B30" s="194" t="s">
        <v>362</v>
      </c>
      <c r="C30" s="255">
        <v>7.66</v>
      </c>
      <c r="D30" s="255">
        <v>90.093000000000004</v>
      </c>
      <c r="E30" s="255">
        <v>97.753</v>
      </c>
      <c r="F30" s="255">
        <v>50.837000000000003</v>
      </c>
      <c r="G30" s="255">
        <v>14.635</v>
      </c>
      <c r="H30" s="255">
        <v>32.280999999999999</v>
      </c>
      <c r="I30" s="255">
        <v>97.753</v>
      </c>
      <c r="J30" s="255">
        <v>3.6820000000000004</v>
      </c>
      <c r="K30" s="255">
        <v>13.888</v>
      </c>
      <c r="L30" s="255">
        <v>-0.17599999999999993</v>
      </c>
      <c r="M30" s="255">
        <v>-1.381</v>
      </c>
      <c r="N30" s="255">
        <v>3.5060000000000002</v>
      </c>
      <c r="O30" s="255">
        <v>12.507</v>
      </c>
      <c r="P30" s="255">
        <v>2.8479999999999999</v>
      </c>
      <c r="Q30" s="255">
        <v>10.349</v>
      </c>
      <c r="R30" s="255">
        <v>1.3099999999999996</v>
      </c>
      <c r="S30" s="255">
        <v>5.79</v>
      </c>
      <c r="T30" s="255">
        <v>-0.75800000000000001</v>
      </c>
      <c r="U30" s="255">
        <v>-3.3519999999999999</v>
      </c>
      <c r="V30" s="255">
        <v>0.55200000000000027</v>
      </c>
      <c r="W30" s="255">
        <v>2.4380000000000002</v>
      </c>
      <c r="X30" s="255">
        <v>-0.10599999999999998</v>
      </c>
      <c r="Y30" s="255">
        <v>-0.98399999999999999</v>
      </c>
      <c r="Z30" s="255">
        <v>0.44599999999999995</v>
      </c>
      <c r="AA30" s="255">
        <v>1.454</v>
      </c>
    </row>
    <row r="31" spans="1:27">
      <c r="A31" s="251" t="s">
        <v>363</v>
      </c>
      <c r="B31" s="194" t="s">
        <v>363</v>
      </c>
      <c r="C31" s="255">
        <v>149.989</v>
      </c>
      <c r="D31" s="255">
        <v>460.90199999999999</v>
      </c>
      <c r="E31" s="255">
        <v>610.89099999999996</v>
      </c>
      <c r="F31" s="255">
        <v>63.052999999999997</v>
      </c>
      <c r="G31" s="255">
        <v>86.772000000000006</v>
      </c>
      <c r="H31" s="255">
        <v>461.06599999999997</v>
      </c>
      <c r="I31" s="255">
        <v>610.89099999999996</v>
      </c>
      <c r="J31" s="255">
        <v>52.263000000000005</v>
      </c>
      <c r="K31" s="255">
        <v>219.72900000000001</v>
      </c>
      <c r="L31" s="255">
        <v>-19.707999999999998</v>
      </c>
      <c r="M31" s="255">
        <v>-105.56399999999999</v>
      </c>
      <c r="N31" s="255">
        <v>32.555000000000007</v>
      </c>
      <c r="O31" s="255">
        <v>114.16500000000001</v>
      </c>
      <c r="P31" s="255">
        <v>29.314999999999998</v>
      </c>
      <c r="Q31" s="255">
        <v>100.229</v>
      </c>
      <c r="R31" s="255">
        <v>24.390999999999998</v>
      </c>
      <c r="S31" s="255">
        <v>80.528999999999996</v>
      </c>
      <c r="T31" s="255">
        <v>-0.4610000000000003</v>
      </c>
      <c r="U31" s="255">
        <v>-2.7330000000000001</v>
      </c>
      <c r="V31" s="255">
        <v>23.931000000000004</v>
      </c>
      <c r="W31" s="255">
        <v>77.796000000000006</v>
      </c>
      <c r="X31" s="255">
        <v>-7.4600000000000009</v>
      </c>
      <c r="Y31" s="255">
        <v>-23.763999999999999</v>
      </c>
      <c r="Z31" s="255">
        <v>16.470999999999997</v>
      </c>
      <c r="AA31" s="255">
        <v>54.031999999999996</v>
      </c>
    </row>
    <row r="32" spans="1:27">
      <c r="A32" s="251" t="s">
        <v>364</v>
      </c>
      <c r="B32" s="194" t="s">
        <v>364</v>
      </c>
      <c r="C32" s="255">
        <v>1044.383</v>
      </c>
      <c r="D32" s="255">
        <v>5988.9059999999999</v>
      </c>
      <c r="E32" s="255">
        <v>7033.2889999999998</v>
      </c>
      <c r="F32" s="255">
        <v>1201.1659999999999</v>
      </c>
      <c r="G32" s="255">
        <v>2348.3020000000001</v>
      </c>
      <c r="H32" s="255">
        <v>3483.8209999999999</v>
      </c>
      <c r="I32" s="255">
        <v>7033.2889999999998</v>
      </c>
      <c r="J32" s="255">
        <v>1042.7589999999996</v>
      </c>
      <c r="K32" s="255">
        <v>4185.7979999999998</v>
      </c>
      <c r="L32" s="255">
        <v>-716.22999999999979</v>
      </c>
      <c r="M32" s="255">
        <v>-2387.3449999999998</v>
      </c>
      <c r="N32" s="255">
        <v>326.529</v>
      </c>
      <c r="O32" s="255">
        <v>1798.453</v>
      </c>
      <c r="P32" s="255">
        <v>231.32600000000002</v>
      </c>
      <c r="Q32" s="255">
        <v>1477.346</v>
      </c>
      <c r="R32" s="255">
        <v>98.402999999999906</v>
      </c>
      <c r="S32" s="255">
        <v>1121.7349999999999</v>
      </c>
      <c r="T32" s="255">
        <v>-54.919000000000011</v>
      </c>
      <c r="U32" s="255">
        <v>-252.458</v>
      </c>
      <c r="V32" s="255">
        <v>44.307000000000016</v>
      </c>
      <c r="W32" s="255">
        <v>869.29200000000003</v>
      </c>
      <c r="X32" s="255">
        <v>-30.884999999999991</v>
      </c>
      <c r="Y32" s="255">
        <v>-307.64999999999998</v>
      </c>
      <c r="Z32" s="255">
        <v>13.422000000000025</v>
      </c>
      <c r="AA32" s="255">
        <v>561.64200000000005</v>
      </c>
    </row>
    <row r="33" spans="1:28">
      <c r="A33" s="251" t="s">
        <v>365</v>
      </c>
      <c r="B33" s="194" t="s">
        <v>365</v>
      </c>
      <c r="C33" s="255">
        <v>752.53599999999994</v>
      </c>
      <c r="D33" s="255">
        <v>2.8039999999999998</v>
      </c>
      <c r="E33" s="255">
        <v>755.34</v>
      </c>
      <c r="F33" s="255">
        <v>643.66700000000003</v>
      </c>
      <c r="G33" s="255">
        <v>0</v>
      </c>
      <c r="H33" s="255">
        <v>111.673</v>
      </c>
      <c r="I33" s="255">
        <v>755.34</v>
      </c>
      <c r="J33" s="255">
        <v>0</v>
      </c>
      <c r="K33" s="255">
        <v>0</v>
      </c>
      <c r="L33" s="255">
        <v>0</v>
      </c>
      <c r="M33" s="255">
        <v>0</v>
      </c>
      <c r="N33" s="255">
        <v>0</v>
      </c>
      <c r="O33" s="255">
        <v>0</v>
      </c>
      <c r="P33" s="255">
        <v>-0.25099999999999995</v>
      </c>
      <c r="Q33" s="255">
        <v>-0.70699999999999996</v>
      </c>
      <c r="R33" s="255">
        <v>-0.25099999999999995</v>
      </c>
      <c r="S33" s="255">
        <v>-0.70699999999999996</v>
      </c>
      <c r="T33" s="255">
        <v>7.5600000000000005</v>
      </c>
      <c r="U33" s="255">
        <v>14.191000000000001</v>
      </c>
      <c r="V33" s="255">
        <v>11.570000000000164</v>
      </c>
      <c r="W33" s="255">
        <v>3094.3560000000002</v>
      </c>
      <c r="X33" s="255">
        <v>-2.0590000000000828</v>
      </c>
      <c r="Y33" s="255">
        <v>-643.09900000000005</v>
      </c>
      <c r="Z33" s="255">
        <v>9.5109999999999673</v>
      </c>
      <c r="AA33" s="255">
        <v>2451.2570000000001</v>
      </c>
    </row>
    <row r="34" spans="1:28">
      <c r="A34" s="251" t="s">
        <v>233</v>
      </c>
      <c r="B34" s="194" t="s">
        <v>233</v>
      </c>
      <c r="C34" s="255">
        <v>0</v>
      </c>
      <c r="D34" s="255">
        <v>0</v>
      </c>
      <c r="E34" s="255">
        <v>0</v>
      </c>
      <c r="F34" s="255">
        <v>0</v>
      </c>
      <c r="G34" s="255">
        <v>0</v>
      </c>
      <c r="H34" s="255">
        <v>0</v>
      </c>
      <c r="I34" s="255">
        <v>0</v>
      </c>
      <c r="J34" s="255">
        <v>-3.4999999999996589E-2</v>
      </c>
      <c r="K34" s="255">
        <v>228.798</v>
      </c>
      <c r="L34" s="255">
        <v>1.2000000000000455E-2</v>
      </c>
      <c r="M34" s="255">
        <v>-78.257999999999996</v>
      </c>
      <c r="N34" s="255">
        <v>-2.2999999999996135E-2</v>
      </c>
      <c r="O34" s="255">
        <v>150.54</v>
      </c>
      <c r="P34" s="255">
        <v>-1.8999999999991246E-2</v>
      </c>
      <c r="Q34" s="255">
        <v>123.17700000000001</v>
      </c>
      <c r="R34" s="255">
        <v>-1.6000000000005343E-2</v>
      </c>
      <c r="S34" s="255">
        <v>105.506</v>
      </c>
      <c r="T34" s="255">
        <v>9.9999999999944578E-4</v>
      </c>
      <c r="U34" s="255">
        <v>-7.0220000000000002</v>
      </c>
      <c r="V34" s="255">
        <v>-1.6000000000005343E-2</v>
      </c>
      <c r="W34" s="255">
        <v>104.056</v>
      </c>
      <c r="X34" s="255">
        <v>4.9999999999990052E-3</v>
      </c>
      <c r="Y34" s="255">
        <v>-31.157</v>
      </c>
      <c r="Z34" s="255">
        <v>-1.099999999999568E-2</v>
      </c>
      <c r="AA34" s="255">
        <v>72.899000000000001</v>
      </c>
    </row>
    <row r="35" spans="1:28">
      <c r="A35" s="251" t="s">
        <v>366</v>
      </c>
      <c r="B35" s="194" t="s">
        <v>366</v>
      </c>
      <c r="C35" s="255">
        <v>0</v>
      </c>
      <c r="D35" s="255">
        <v>0</v>
      </c>
      <c r="E35" s="255">
        <v>0</v>
      </c>
      <c r="F35" s="255">
        <v>0</v>
      </c>
      <c r="G35" s="255">
        <v>0</v>
      </c>
      <c r="H35" s="255">
        <v>0</v>
      </c>
      <c r="I35" s="255">
        <v>0</v>
      </c>
      <c r="J35" s="255">
        <v>-4.0000000000013358E-3</v>
      </c>
      <c r="K35" s="255">
        <v>27.423999999999999</v>
      </c>
      <c r="L35" s="255">
        <v>0</v>
      </c>
      <c r="M35" s="255">
        <v>-2.1539999999999999</v>
      </c>
      <c r="N35" s="255">
        <v>-4.0000000000013358E-3</v>
      </c>
      <c r="O35" s="255">
        <v>25.27</v>
      </c>
      <c r="P35" s="255">
        <v>-4.0000000000013358E-3</v>
      </c>
      <c r="Q35" s="255">
        <v>23.457999999999998</v>
      </c>
      <c r="R35" s="255">
        <v>-3.9999999999977831E-3</v>
      </c>
      <c r="S35" s="255">
        <v>23.451000000000001</v>
      </c>
      <c r="T35" s="255">
        <v>0</v>
      </c>
      <c r="U35" s="255">
        <v>0.154</v>
      </c>
      <c r="V35" s="255">
        <v>-4.0000000000013358E-3</v>
      </c>
      <c r="W35" s="255">
        <v>23.605</v>
      </c>
      <c r="X35" s="255">
        <v>1.000000000000334E-3</v>
      </c>
      <c r="Y35" s="255">
        <v>-7.008</v>
      </c>
      <c r="Z35" s="255">
        <v>-3.0000000000001137E-3</v>
      </c>
      <c r="AA35" s="255">
        <v>16.597000000000001</v>
      </c>
    </row>
    <row r="36" spans="1:28">
      <c r="A36" s="251" t="s">
        <v>245</v>
      </c>
      <c r="B36" s="194" t="s">
        <v>245</v>
      </c>
      <c r="C36" s="255">
        <v>39.345999999999997</v>
      </c>
      <c r="D36" s="255">
        <v>155.43299999999999</v>
      </c>
      <c r="E36" s="255">
        <v>194.779</v>
      </c>
      <c r="F36" s="255">
        <v>82.709000000000003</v>
      </c>
      <c r="G36" s="255">
        <v>30.856000000000002</v>
      </c>
      <c r="H36" s="255">
        <v>81.213999999999999</v>
      </c>
      <c r="I36" s="255">
        <v>194.779</v>
      </c>
      <c r="J36" s="255">
        <v>18.853000000000009</v>
      </c>
      <c r="K36" s="255">
        <v>78.888000000000005</v>
      </c>
      <c r="L36" s="255">
        <v>-6.8990000000000009</v>
      </c>
      <c r="M36" s="255">
        <v>-29.637</v>
      </c>
      <c r="N36" s="255">
        <v>11.954000000000001</v>
      </c>
      <c r="O36" s="255">
        <v>49.250999999999998</v>
      </c>
      <c r="P36" s="255">
        <v>9.3699999999999974</v>
      </c>
      <c r="Q36" s="255">
        <v>39.036999999999999</v>
      </c>
      <c r="R36" s="255">
        <v>7.0739999999999981</v>
      </c>
      <c r="S36" s="255">
        <v>32.747999999999998</v>
      </c>
      <c r="T36" s="255">
        <v>-1.5840000000000001</v>
      </c>
      <c r="U36" s="255">
        <v>-4.5510000000000002</v>
      </c>
      <c r="V36" s="255">
        <v>5.4909999999999997</v>
      </c>
      <c r="W36" s="255">
        <v>28.198</v>
      </c>
      <c r="X36" s="255">
        <v>-0.625</v>
      </c>
      <c r="Y36" s="255">
        <v>-7.9249999999999998</v>
      </c>
      <c r="Z36" s="255">
        <v>4.8659999999999997</v>
      </c>
      <c r="AA36" s="255">
        <v>20.273</v>
      </c>
    </row>
    <row r="37" spans="1:28">
      <c r="A37" s="251" t="s">
        <v>240</v>
      </c>
      <c r="B37" s="194" t="s">
        <v>240</v>
      </c>
      <c r="C37" s="255">
        <v>0</v>
      </c>
      <c r="D37" s="255">
        <v>0</v>
      </c>
      <c r="E37" s="255">
        <v>0</v>
      </c>
      <c r="F37" s="255">
        <v>0</v>
      </c>
      <c r="G37" s="255">
        <v>0</v>
      </c>
      <c r="H37" s="255">
        <v>0</v>
      </c>
      <c r="I37" s="255">
        <v>0</v>
      </c>
      <c r="J37" s="255">
        <v>-6.9999999999993179E-2</v>
      </c>
      <c r="K37" s="255">
        <v>466.815</v>
      </c>
      <c r="L37" s="255">
        <v>4.7000000000025466E-2</v>
      </c>
      <c r="M37" s="255">
        <v>-312.24599999999998</v>
      </c>
      <c r="N37" s="255">
        <v>-2.3000000000024556E-2</v>
      </c>
      <c r="O37" s="255">
        <v>154.56899999999999</v>
      </c>
      <c r="P37" s="255">
        <v>-1.8000000000000682E-2</v>
      </c>
      <c r="Q37" s="255">
        <v>122.398</v>
      </c>
      <c r="R37" s="255">
        <v>-1.8000000000000682E-2</v>
      </c>
      <c r="S37" s="255">
        <v>116.908</v>
      </c>
      <c r="T37" s="255">
        <v>9.9999999999944578E-4</v>
      </c>
      <c r="U37" s="255">
        <v>-11.012</v>
      </c>
      <c r="V37" s="255">
        <v>-1.5999999999991132E-2</v>
      </c>
      <c r="W37" s="255">
        <v>106.06100000000001</v>
      </c>
      <c r="X37" s="255">
        <v>5.000000000002558E-3</v>
      </c>
      <c r="Y37" s="255">
        <v>-32.680999999999997</v>
      </c>
      <c r="Z37" s="255">
        <v>-1.1000000000009891E-2</v>
      </c>
      <c r="AA37" s="255">
        <v>73.38</v>
      </c>
    </row>
    <row r="38" spans="1:28">
      <c r="A38" s="251" t="s">
        <v>367</v>
      </c>
      <c r="B38" s="194" t="s">
        <v>367</v>
      </c>
      <c r="C38" s="255">
        <v>897.26900000000001</v>
      </c>
      <c r="D38" s="255">
        <v>2.0910000000000002</v>
      </c>
      <c r="E38" s="255">
        <v>899.36</v>
      </c>
      <c r="F38" s="255">
        <v>757.23299999999995</v>
      </c>
      <c r="G38" s="255">
        <v>0</v>
      </c>
      <c r="H38" s="255">
        <v>142.12700000000001</v>
      </c>
      <c r="I38" s="255">
        <v>899.36</v>
      </c>
      <c r="J38" s="255">
        <v>18.764999999999986</v>
      </c>
      <c r="K38" s="255">
        <v>721.69600000000003</v>
      </c>
      <c r="L38" s="255">
        <v>-6.8520000000000323</v>
      </c>
      <c r="M38" s="255">
        <v>-336.85</v>
      </c>
      <c r="N38" s="255">
        <v>11.913000000000011</v>
      </c>
      <c r="O38" s="255">
        <v>384.846</v>
      </c>
      <c r="P38" s="255">
        <v>9.0880000000000223</v>
      </c>
      <c r="Q38" s="255">
        <v>314.60300000000001</v>
      </c>
      <c r="R38" s="255">
        <v>6.7950000000000159</v>
      </c>
      <c r="S38" s="255">
        <v>285.07</v>
      </c>
      <c r="T38" s="255">
        <v>5.9779999999999998</v>
      </c>
      <c r="U38" s="255">
        <v>-8.2789999999999999</v>
      </c>
      <c r="V38" s="255">
        <v>11.873999999999796</v>
      </c>
      <c r="W38" s="255">
        <v>3277.06</v>
      </c>
      <c r="X38" s="255">
        <v>-2.6709999999999354</v>
      </c>
      <c r="Y38" s="255">
        <v>-734.81399999999996</v>
      </c>
      <c r="Z38" s="255">
        <v>9.2029999999999745</v>
      </c>
      <c r="AA38" s="255">
        <v>2542.2460000000001</v>
      </c>
    </row>
    <row r="39" spans="1:28">
      <c r="B39" s="194"/>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row>
    <row r="40" spans="1:28">
      <c r="B40" s="194"/>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row>
    <row r="41" spans="1:28">
      <c r="B41" s="194"/>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row>
    <row r="42" spans="1:28" ht="12.5">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row>
    <row r="43" spans="1:28">
      <c r="B43" s="224"/>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row>
    <row r="44" spans="1:28">
      <c r="G44" s="197"/>
      <c r="I44" s="232"/>
      <c r="V44" s="256"/>
      <c r="W44" s="256"/>
    </row>
    <row r="45" spans="1:28">
      <c r="A45" s="248"/>
      <c r="B45" s="248"/>
      <c r="C45" s="248"/>
      <c r="D45" s="248"/>
      <c r="E45" s="248"/>
      <c r="F45" s="248"/>
      <c r="G45" s="232"/>
      <c r="H45" s="248"/>
      <c r="I45" s="232"/>
      <c r="L45" s="257"/>
      <c r="M45" s="257"/>
      <c r="N45" s="232"/>
      <c r="O45" s="232"/>
      <c r="P45" s="232"/>
      <c r="Q45" s="232"/>
      <c r="R45" s="232"/>
      <c r="S45" s="232"/>
      <c r="T45" s="232"/>
      <c r="U45" s="232"/>
      <c r="V45" s="232"/>
      <c r="W45" s="232"/>
      <c r="X45" s="232"/>
      <c r="Y45" s="232"/>
      <c r="Z45" s="232"/>
      <c r="AA45" s="248"/>
      <c r="AB45" s="248"/>
    </row>
    <row r="46" spans="1:28" ht="25.5" customHeight="1">
      <c r="C46" s="579" t="s">
        <v>179</v>
      </c>
      <c r="D46" s="580" t="s">
        <v>331</v>
      </c>
      <c r="E46" s="580" t="s">
        <v>181</v>
      </c>
      <c r="F46" s="580" t="s">
        <v>183</v>
      </c>
      <c r="G46" s="580" t="s">
        <v>184</v>
      </c>
      <c r="H46" s="580" t="s">
        <v>332</v>
      </c>
      <c r="I46" s="581" t="s">
        <v>188</v>
      </c>
      <c r="J46" s="925" t="s">
        <v>67</v>
      </c>
      <c r="K46" s="926"/>
      <c r="L46" s="925" t="s">
        <v>333</v>
      </c>
      <c r="M46" s="926"/>
      <c r="N46" s="925" t="s">
        <v>75</v>
      </c>
      <c r="O46" s="926"/>
      <c r="P46" s="925" t="s">
        <v>120</v>
      </c>
      <c r="Q46" s="926"/>
      <c r="R46" s="925" t="s">
        <v>334</v>
      </c>
      <c r="S46" s="926"/>
      <c r="T46" s="925" t="s">
        <v>335</v>
      </c>
      <c r="U46" s="926"/>
      <c r="V46" s="925" t="s">
        <v>336</v>
      </c>
      <c r="W46" s="926"/>
      <c r="X46" s="925" t="s">
        <v>91</v>
      </c>
      <c r="Y46" s="926"/>
      <c r="Z46" s="925" t="s">
        <v>95</v>
      </c>
      <c r="AA46" s="926"/>
      <c r="AB46"/>
    </row>
    <row r="47" spans="1:28" ht="26">
      <c r="C47" s="582" t="s">
        <v>368</v>
      </c>
      <c r="D47" s="582" t="s">
        <v>368</v>
      </c>
      <c r="E47" s="582" t="s">
        <v>368</v>
      </c>
      <c r="F47" s="582" t="s">
        <v>368</v>
      </c>
      <c r="G47" s="582" t="s">
        <v>368</v>
      </c>
      <c r="H47" s="582" t="s">
        <v>368</v>
      </c>
      <c r="I47" s="582" t="s">
        <v>368</v>
      </c>
      <c r="J47" s="583" t="s">
        <v>6</v>
      </c>
      <c r="K47" s="583" t="s">
        <v>369</v>
      </c>
      <c r="L47" s="583" t="s">
        <v>6</v>
      </c>
      <c r="M47" s="583" t="s">
        <v>369</v>
      </c>
      <c r="N47" s="583" t="s">
        <v>6</v>
      </c>
      <c r="O47" s="583" t="s">
        <v>369</v>
      </c>
      <c r="P47" s="583" t="s">
        <v>6</v>
      </c>
      <c r="Q47" s="583" t="s">
        <v>369</v>
      </c>
      <c r="R47" s="583" t="s">
        <v>6</v>
      </c>
      <c r="S47" s="583" t="s">
        <v>369</v>
      </c>
      <c r="T47" s="583" t="s">
        <v>6</v>
      </c>
      <c r="U47" s="583" t="s">
        <v>369</v>
      </c>
      <c r="V47" s="583" t="s">
        <v>6</v>
      </c>
      <c r="W47" s="583" t="s">
        <v>369</v>
      </c>
      <c r="X47" s="583" t="s">
        <v>6</v>
      </c>
      <c r="Y47" s="583" t="s">
        <v>369</v>
      </c>
      <c r="Z47" s="583" t="s">
        <v>6</v>
      </c>
      <c r="AA47" s="583" t="s">
        <v>369</v>
      </c>
      <c r="AB47"/>
    </row>
    <row r="48" spans="1:28">
      <c r="C48" s="584" t="s">
        <v>255</v>
      </c>
      <c r="D48" s="584" t="s">
        <v>255</v>
      </c>
      <c r="E48" s="584" t="s">
        <v>255</v>
      </c>
      <c r="F48" s="584" t="s">
        <v>255</v>
      </c>
      <c r="G48" s="584" t="s">
        <v>255</v>
      </c>
      <c r="H48" s="584" t="s">
        <v>255</v>
      </c>
      <c r="I48" s="584" t="s">
        <v>255</v>
      </c>
      <c r="J48" s="584" t="s">
        <v>255</v>
      </c>
      <c r="K48" s="584" t="s">
        <v>255</v>
      </c>
      <c r="L48" s="584" t="s">
        <v>255</v>
      </c>
      <c r="M48" s="584" t="s">
        <v>255</v>
      </c>
      <c r="N48" s="584" t="s">
        <v>255</v>
      </c>
      <c r="O48" s="584" t="s">
        <v>255</v>
      </c>
      <c r="P48" s="584" t="s">
        <v>255</v>
      </c>
      <c r="Q48" s="584" t="s">
        <v>255</v>
      </c>
      <c r="R48" s="584" t="s">
        <v>255</v>
      </c>
      <c r="S48" s="584" t="s">
        <v>255</v>
      </c>
      <c r="T48" s="584" t="s">
        <v>255</v>
      </c>
      <c r="U48" s="584" t="s">
        <v>255</v>
      </c>
      <c r="V48" s="584" t="s">
        <v>255</v>
      </c>
      <c r="W48" s="584" t="s">
        <v>255</v>
      </c>
      <c r="X48" s="584" t="s">
        <v>255</v>
      </c>
      <c r="Y48" s="584" t="s">
        <v>255</v>
      </c>
      <c r="Z48" s="584" t="s">
        <v>255</v>
      </c>
      <c r="AA48" s="584" t="s">
        <v>255</v>
      </c>
      <c r="AB48"/>
    </row>
    <row r="49" spans="2:28">
      <c r="AB49"/>
    </row>
    <row r="50" spans="2:28">
      <c r="B50" s="194" t="s">
        <v>340</v>
      </c>
      <c r="C50" s="255">
        <v>10.101000000000001</v>
      </c>
      <c r="D50" s="255">
        <v>236.29400000000001</v>
      </c>
      <c r="E50" s="255">
        <v>246.39500000000001</v>
      </c>
      <c r="F50" s="255">
        <v>8.1000000000000003E-2</v>
      </c>
      <c r="G50" s="255">
        <v>0</v>
      </c>
      <c r="H50" s="255">
        <v>246.31399999999999</v>
      </c>
      <c r="I50" s="255">
        <v>246.39500000000001</v>
      </c>
      <c r="J50" s="255">
        <v>0</v>
      </c>
      <c r="K50" s="255">
        <v>0</v>
      </c>
      <c r="L50" s="255">
        <v>-0.10899999999999999</v>
      </c>
      <c r="M50" s="255">
        <v>-0.29499999999999998</v>
      </c>
      <c r="N50" s="255">
        <v>-0.10899999999999999</v>
      </c>
      <c r="O50" s="255">
        <v>-0.29499999999999998</v>
      </c>
      <c r="P50" s="255">
        <v>1.3439999999999999</v>
      </c>
      <c r="Q50" s="255">
        <v>-3.621</v>
      </c>
      <c r="R50" s="255">
        <v>1.351</v>
      </c>
      <c r="S50" s="255">
        <v>-3.6680000000000001</v>
      </c>
      <c r="T50" s="255">
        <v>-12.220000000000002</v>
      </c>
      <c r="U50" s="255">
        <v>24.428000000000001</v>
      </c>
      <c r="V50" s="255">
        <v>-10.404</v>
      </c>
      <c r="W50" s="255">
        <v>20.407</v>
      </c>
      <c r="X50" s="255">
        <v>-9.0440000000000005</v>
      </c>
      <c r="Y50" s="255">
        <v>6.81</v>
      </c>
      <c r="Z50" s="255">
        <v>-256.50200000000001</v>
      </c>
      <c r="AA50" s="255">
        <v>-209.83699999999999</v>
      </c>
      <c r="AB50"/>
    </row>
    <row r="51" spans="2:28">
      <c r="B51" s="103" t="s">
        <v>231</v>
      </c>
      <c r="C51" s="255">
        <v>0</v>
      </c>
      <c r="D51" s="255">
        <v>0</v>
      </c>
      <c r="E51" s="255">
        <v>0</v>
      </c>
      <c r="F51" s="255">
        <v>0</v>
      </c>
      <c r="G51" s="255">
        <v>0</v>
      </c>
      <c r="H51" s="255">
        <v>0</v>
      </c>
      <c r="I51" s="255">
        <v>0</v>
      </c>
      <c r="J51" s="255">
        <v>-5.7769999999999992</v>
      </c>
      <c r="K51" s="255">
        <v>4.41</v>
      </c>
      <c r="L51" s="255">
        <v>0.222</v>
      </c>
      <c r="M51" s="255">
        <v>-0.16900000000000001</v>
      </c>
      <c r="N51" s="255">
        <v>-5.5549999999999997</v>
      </c>
      <c r="O51" s="255">
        <v>4.2409999999999997</v>
      </c>
      <c r="P51" s="255">
        <v>-3.2469999999999999</v>
      </c>
      <c r="Q51" s="255">
        <v>2.4790000000000001</v>
      </c>
      <c r="R51" s="255">
        <v>-1.2960000000000003</v>
      </c>
      <c r="S51" s="255">
        <v>0.98899999999999999</v>
      </c>
      <c r="T51" s="255">
        <v>-0.97099999999999997</v>
      </c>
      <c r="U51" s="255">
        <v>0.74099999999999999</v>
      </c>
      <c r="V51" s="255">
        <v>-2.2669999999999999</v>
      </c>
      <c r="W51" s="255">
        <v>1.73</v>
      </c>
      <c r="X51" s="255">
        <v>2.3720000000000003</v>
      </c>
      <c r="Y51" s="255">
        <v>-1.81</v>
      </c>
      <c r="Z51" s="255">
        <v>-126.672</v>
      </c>
      <c r="AA51" s="255">
        <v>-126.857</v>
      </c>
      <c r="AB51"/>
    </row>
    <row r="52" spans="2:28">
      <c r="B52" s="103" t="s">
        <v>341</v>
      </c>
      <c r="C52" s="255">
        <v>50.926000000000002</v>
      </c>
      <c r="D52" s="255">
        <v>103.08199999999999</v>
      </c>
      <c r="E52" s="255">
        <v>154.00800000000001</v>
      </c>
      <c r="F52" s="255">
        <v>25.905999999999999</v>
      </c>
      <c r="G52" s="255">
        <v>31.587</v>
      </c>
      <c r="H52" s="255">
        <v>96.515000000000001</v>
      </c>
      <c r="I52" s="255">
        <v>154.00800000000001</v>
      </c>
      <c r="J52" s="255">
        <v>4.1650000000000027</v>
      </c>
      <c r="K52" s="255">
        <v>31.603000000000002</v>
      </c>
      <c r="L52" s="255">
        <v>9.9999999999988987E-4</v>
      </c>
      <c r="M52" s="255">
        <v>-3.355</v>
      </c>
      <c r="N52" s="255">
        <v>4.1660000000000004</v>
      </c>
      <c r="O52" s="255">
        <v>28.248000000000001</v>
      </c>
      <c r="P52" s="255">
        <v>3.6500000000000021</v>
      </c>
      <c r="Q52" s="255">
        <v>19.920000000000002</v>
      </c>
      <c r="R52" s="255">
        <v>10.728999999999999</v>
      </c>
      <c r="S52" s="255">
        <v>7.9379999999999997</v>
      </c>
      <c r="T52" s="255">
        <v>26.757000000000001</v>
      </c>
      <c r="U52" s="255">
        <v>23.975000000000001</v>
      </c>
      <c r="V52" s="255">
        <v>40.57</v>
      </c>
      <c r="W52" s="255">
        <v>29.559000000000001</v>
      </c>
      <c r="X52" s="255">
        <v>-16.518000000000001</v>
      </c>
      <c r="Y52" s="255">
        <v>-7.1340000000000003</v>
      </c>
      <c r="Z52" s="255">
        <v>-121.74900000000001</v>
      </c>
      <c r="AA52" s="255">
        <v>-123.376</v>
      </c>
      <c r="AB52"/>
    </row>
    <row r="53" spans="2:28">
      <c r="B53" s="103" t="s">
        <v>342</v>
      </c>
      <c r="C53" s="255">
        <v>128.982</v>
      </c>
      <c r="D53" s="255">
        <v>1535.4010000000001</v>
      </c>
      <c r="E53" s="255">
        <v>1664.383</v>
      </c>
      <c r="F53" s="255">
        <v>324.41800000000001</v>
      </c>
      <c r="G53" s="255">
        <v>556.29700000000003</v>
      </c>
      <c r="H53" s="255">
        <v>783.66800000000001</v>
      </c>
      <c r="I53" s="255">
        <v>1664.383</v>
      </c>
      <c r="J53" s="255">
        <v>-148.59100000000001</v>
      </c>
      <c r="K53" s="255">
        <v>622.82500000000005</v>
      </c>
      <c r="L53" s="255">
        <v>131.24799999999993</v>
      </c>
      <c r="M53" s="255">
        <v>-481.15300000000002</v>
      </c>
      <c r="N53" s="255">
        <v>-17.342999999999989</v>
      </c>
      <c r="O53" s="255">
        <v>141.672</v>
      </c>
      <c r="P53" s="255">
        <v>-3.5640000000000001</v>
      </c>
      <c r="Q53" s="255">
        <v>-54.158000000000001</v>
      </c>
      <c r="R53" s="255">
        <v>4.1089999999999804</v>
      </c>
      <c r="S53" s="255">
        <v>-137.91200000000001</v>
      </c>
      <c r="T53" s="255">
        <v>27.585000000000008</v>
      </c>
      <c r="U53" s="255">
        <v>229.554</v>
      </c>
      <c r="V53" s="255">
        <v>31.632000000000005</v>
      </c>
      <c r="W53" s="255">
        <v>91.739000000000004</v>
      </c>
      <c r="X53" s="255">
        <v>-26.006</v>
      </c>
      <c r="Y53" s="255">
        <v>25.695</v>
      </c>
      <c r="Z53" s="255">
        <v>-763.16</v>
      </c>
      <c r="AA53" s="255">
        <v>-651.35199999999998</v>
      </c>
      <c r="AB53"/>
    </row>
    <row r="54" spans="2:28">
      <c r="B54" s="103" t="s">
        <v>343</v>
      </c>
      <c r="C54" s="255">
        <v>13.087</v>
      </c>
      <c r="D54" s="255">
        <v>0.68500000000000005</v>
      </c>
      <c r="E54" s="255">
        <v>13.772</v>
      </c>
      <c r="F54" s="255">
        <v>13.603</v>
      </c>
      <c r="G54" s="255">
        <v>0</v>
      </c>
      <c r="H54" s="255">
        <v>0.16900000000000001</v>
      </c>
      <c r="I54" s="255">
        <v>13.772</v>
      </c>
      <c r="J54" s="255">
        <v>0.121</v>
      </c>
      <c r="K54" s="255">
        <v>0.5</v>
      </c>
      <c r="L54" s="255">
        <v>5.9000000000000004E-2</v>
      </c>
      <c r="M54" s="255">
        <v>-5.3999999999999999E-2</v>
      </c>
      <c r="N54" s="255">
        <v>0.18</v>
      </c>
      <c r="O54" s="255">
        <v>0.44600000000000001</v>
      </c>
      <c r="P54" s="255">
        <v>0.161</v>
      </c>
      <c r="Q54" s="255">
        <v>-9.6000000000000002E-2</v>
      </c>
      <c r="R54" s="255">
        <v>0.19399999999999998</v>
      </c>
      <c r="S54" s="255">
        <v>-0.23400000000000001</v>
      </c>
      <c r="T54" s="255">
        <v>-0.44700000000000001</v>
      </c>
      <c r="U54" s="255">
        <v>-0.113</v>
      </c>
      <c r="V54" s="255">
        <v>-0.36099999999999999</v>
      </c>
      <c r="W54" s="255">
        <v>-0.29399999999999998</v>
      </c>
      <c r="X54" s="255">
        <v>-1.7999999999999999E-2</v>
      </c>
      <c r="Y54" s="255">
        <v>-1.7999999999999999E-2</v>
      </c>
      <c r="Z54" s="255">
        <v>-0.92900000000000005</v>
      </c>
      <c r="AA54" s="255">
        <v>-0.86199999999999999</v>
      </c>
      <c r="AB54"/>
    </row>
    <row r="55" spans="2:28">
      <c r="B55" s="103" t="s">
        <v>370</v>
      </c>
      <c r="C55" s="255">
        <v>0</v>
      </c>
      <c r="D55" s="255">
        <v>0</v>
      </c>
      <c r="E55" s="255">
        <v>0</v>
      </c>
      <c r="F55" s="255">
        <v>0</v>
      </c>
      <c r="G55" s="255">
        <v>0</v>
      </c>
      <c r="H55" s="255">
        <v>0</v>
      </c>
      <c r="I55" s="255">
        <v>0</v>
      </c>
      <c r="J55" s="255">
        <v>-4.8019999999999996</v>
      </c>
      <c r="K55" s="255">
        <v>3.6659999999999999</v>
      </c>
      <c r="L55" s="255">
        <v>0.183</v>
      </c>
      <c r="M55" s="255">
        <v>-0.13900000000000001</v>
      </c>
      <c r="N55" s="255">
        <v>-4.6190000000000007</v>
      </c>
      <c r="O55" s="255">
        <v>3.5270000000000001</v>
      </c>
      <c r="P55" s="255">
        <v>-3.714</v>
      </c>
      <c r="Q55" s="255">
        <v>2.8359999999999999</v>
      </c>
      <c r="R55" s="255">
        <v>-2.0009999999999999</v>
      </c>
      <c r="S55" s="255">
        <v>1.528</v>
      </c>
      <c r="T55" s="255">
        <v>7.3579999999999997</v>
      </c>
      <c r="U55" s="255">
        <v>-5.617</v>
      </c>
      <c r="V55" s="255">
        <v>5.3559999999999999</v>
      </c>
      <c r="W55" s="255">
        <v>-4.0890000000000004</v>
      </c>
      <c r="X55" s="255">
        <v>2.3179999999999996</v>
      </c>
      <c r="Y55" s="255">
        <v>-1.7689999999999999</v>
      </c>
      <c r="Z55" s="255">
        <v>-209.78199999999998</v>
      </c>
      <c r="AA55" s="255">
        <v>-223.31399999999999</v>
      </c>
      <c r="AB55"/>
    </row>
    <row r="56" spans="2:28">
      <c r="B56" s="103" t="s">
        <v>344</v>
      </c>
      <c r="C56" s="255">
        <v>102.143</v>
      </c>
      <c r="D56" s="255">
        <v>448.91800000000001</v>
      </c>
      <c r="E56" s="255">
        <v>551.06100000000004</v>
      </c>
      <c r="F56" s="255">
        <v>26.948</v>
      </c>
      <c r="G56" s="255">
        <v>31.587</v>
      </c>
      <c r="H56" s="255">
        <v>492.52600000000001</v>
      </c>
      <c r="I56" s="255">
        <v>551.06100000000004</v>
      </c>
      <c r="J56" s="255">
        <v>-1.6120000000000019</v>
      </c>
      <c r="K56" s="255">
        <v>36.012999999999998</v>
      </c>
      <c r="L56" s="255">
        <v>-0.5420000000000007</v>
      </c>
      <c r="M56" s="255">
        <v>-5.5490000000000004</v>
      </c>
      <c r="N56" s="255">
        <v>-2.1540000000000035</v>
      </c>
      <c r="O56" s="255">
        <v>30.463999999999999</v>
      </c>
      <c r="P56" s="255">
        <v>1.0919999999999987</v>
      </c>
      <c r="Q56" s="255">
        <v>17.04</v>
      </c>
      <c r="R56" s="255">
        <v>10.128</v>
      </c>
      <c r="S56" s="255">
        <v>3.52</v>
      </c>
      <c r="T56" s="255">
        <v>12.688000000000002</v>
      </c>
      <c r="U56" s="255">
        <v>55.441000000000003</v>
      </c>
      <c r="V56" s="255">
        <v>27.200000000000003</v>
      </c>
      <c r="W56" s="255">
        <v>107.81</v>
      </c>
      <c r="X56" s="255">
        <v>-31.159000000000002</v>
      </c>
      <c r="Y56" s="255">
        <v>-8.2420000000000009</v>
      </c>
      <c r="Z56" s="255">
        <v>-493.72999999999996</v>
      </c>
      <c r="AA56" s="255">
        <v>-390.20299999999997</v>
      </c>
      <c r="AB56"/>
    </row>
    <row r="57" spans="2:28">
      <c r="B57" s="103" t="s">
        <v>345</v>
      </c>
      <c r="C57" s="255">
        <v>394.23</v>
      </c>
      <c r="D57" s="255">
        <v>5442.2120000000004</v>
      </c>
      <c r="E57" s="255">
        <v>5836.442</v>
      </c>
      <c r="F57" s="255">
        <v>724.49</v>
      </c>
      <c r="G57" s="255">
        <v>710.19200000000001</v>
      </c>
      <c r="H57" s="255">
        <v>4401.7610000000004</v>
      </c>
      <c r="I57" s="255">
        <v>5836.4430000000002</v>
      </c>
      <c r="J57" s="255">
        <v>169.58600000000001</v>
      </c>
      <c r="K57" s="255">
        <v>681.59500000000003</v>
      </c>
      <c r="L57" s="255">
        <v>-56.39200000000001</v>
      </c>
      <c r="M57" s="255">
        <v>-162.733</v>
      </c>
      <c r="N57" s="255">
        <v>113.19399999999996</v>
      </c>
      <c r="O57" s="255">
        <v>518.86199999999997</v>
      </c>
      <c r="P57" s="255">
        <v>87.711999999999989</v>
      </c>
      <c r="Q57" s="255">
        <v>427.34899999999999</v>
      </c>
      <c r="R57" s="255">
        <v>43.795000000000016</v>
      </c>
      <c r="S57" s="255">
        <v>275.52600000000001</v>
      </c>
      <c r="T57" s="255">
        <v>-12.833000000000002</v>
      </c>
      <c r="U57" s="255">
        <v>-30.888000000000002</v>
      </c>
      <c r="V57" s="255">
        <v>30.962999999999994</v>
      </c>
      <c r="W57" s="255">
        <v>244.91</v>
      </c>
      <c r="X57" s="255">
        <v>-11.455999999999996</v>
      </c>
      <c r="Y57" s="255">
        <v>-47.44</v>
      </c>
      <c r="Z57" s="255">
        <v>773.96699999999998</v>
      </c>
      <c r="AA57" s="255">
        <v>951.93</v>
      </c>
      <c r="AB57"/>
    </row>
    <row r="58" spans="2:28">
      <c r="B58" s="103" t="s">
        <v>235</v>
      </c>
      <c r="C58" s="255">
        <v>45.435000000000002</v>
      </c>
      <c r="D58" s="255">
        <v>110.70699999999999</v>
      </c>
      <c r="E58" s="255">
        <v>156.142</v>
      </c>
      <c r="F58" s="255">
        <v>39.704999999999998</v>
      </c>
      <c r="G58" s="255">
        <v>13.614000000000001</v>
      </c>
      <c r="H58" s="255">
        <v>102.82299999999999</v>
      </c>
      <c r="I58" s="255">
        <v>156.142</v>
      </c>
      <c r="J58" s="255">
        <v>36.721000000000004</v>
      </c>
      <c r="K58" s="255">
        <v>146.41</v>
      </c>
      <c r="L58" s="255">
        <v>-19.125</v>
      </c>
      <c r="M58" s="255">
        <v>-82.17</v>
      </c>
      <c r="N58" s="255">
        <v>17.595999999999997</v>
      </c>
      <c r="O58" s="255">
        <v>64.239999999999995</v>
      </c>
      <c r="P58" s="255">
        <v>15.055000000000007</v>
      </c>
      <c r="Q58" s="255">
        <v>53.026000000000003</v>
      </c>
      <c r="R58" s="255">
        <v>12.053999999999998</v>
      </c>
      <c r="S58" s="255">
        <v>41.436999999999998</v>
      </c>
      <c r="T58" s="255">
        <v>0.20099999999999996</v>
      </c>
      <c r="U58" s="255">
        <v>0.999</v>
      </c>
      <c r="V58" s="255">
        <v>12.254999999999999</v>
      </c>
      <c r="W58" s="255">
        <v>42.436</v>
      </c>
      <c r="X58" s="255">
        <v>-2.2809999999999988</v>
      </c>
      <c r="Y58" s="255">
        <v>-12.641999999999999</v>
      </c>
      <c r="Z58" s="255">
        <v>17.137999999999998</v>
      </c>
      <c r="AA58" s="255">
        <v>36.957999999999998</v>
      </c>
      <c r="AB58"/>
    </row>
    <row r="59" spans="2:28">
      <c r="B59" s="103" t="s">
        <v>236</v>
      </c>
      <c r="C59" s="255">
        <v>24.956</v>
      </c>
      <c r="D59" s="255">
        <v>329.09199999999998</v>
      </c>
      <c r="E59" s="255">
        <v>354.048</v>
      </c>
      <c r="F59" s="255">
        <v>41.978000000000002</v>
      </c>
      <c r="G59" s="255">
        <v>134.405</v>
      </c>
      <c r="H59" s="255">
        <v>177.66499999999999</v>
      </c>
      <c r="I59" s="255">
        <v>354.048</v>
      </c>
      <c r="J59" s="255">
        <v>17.358999999999995</v>
      </c>
      <c r="K59" s="255">
        <v>71.587999999999994</v>
      </c>
      <c r="L59" s="255">
        <v>-2.8089999999999993</v>
      </c>
      <c r="M59" s="255">
        <v>-11.564</v>
      </c>
      <c r="N59" s="255">
        <v>14.550000000000004</v>
      </c>
      <c r="O59" s="255">
        <v>60.024000000000001</v>
      </c>
      <c r="P59" s="255">
        <v>13.679000000000002</v>
      </c>
      <c r="Q59" s="255">
        <v>55.731000000000002</v>
      </c>
      <c r="R59" s="255">
        <v>13.353000000000002</v>
      </c>
      <c r="S59" s="255">
        <v>55.414999999999999</v>
      </c>
      <c r="T59" s="255">
        <v>-2.1989999999999998</v>
      </c>
      <c r="U59" s="255">
        <v>-10.35</v>
      </c>
      <c r="V59" s="255">
        <v>11.155000000000001</v>
      </c>
      <c r="W59" s="255">
        <v>45.064999999999998</v>
      </c>
      <c r="X59" s="255">
        <v>-1.343</v>
      </c>
      <c r="Y59" s="255">
        <v>-12.881</v>
      </c>
      <c r="Z59" s="255">
        <v>22.591999999999999</v>
      </c>
      <c r="AA59" s="255">
        <v>44.963999999999999</v>
      </c>
      <c r="AB59"/>
    </row>
    <row r="60" spans="2:28">
      <c r="B60" s="103" t="s">
        <v>237</v>
      </c>
      <c r="C60" s="255">
        <v>246.34899999999999</v>
      </c>
      <c r="D60" s="255">
        <v>16.257000000000001</v>
      </c>
      <c r="E60" s="255">
        <v>262.60599999999999</v>
      </c>
      <c r="F60" s="255">
        <v>28.87</v>
      </c>
      <c r="G60" s="255">
        <v>0.55700000000000005</v>
      </c>
      <c r="H60" s="255">
        <v>233.179</v>
      </c>
      <c r="I60" s="255">
        <v>262.60599999999999</v>
      </c>
      <c r="J60" s="255">
        <v>1.0940000000000012</v>
      </c>
      <c r="K60" s="255">
        <v>17.548999999999999</v>
      </c>
      <c r="L60" s="255">
        <v>-3.0000000000000001E-3</v>
      </c>
      <c r="M60" s="255">
        <v>-7.0000000000000001E-3</v>
      </c>
      <c r="N60" s="255">
        <v>1.0910000000000011</v>
      </c>
      <c r="O60" s="255">
        <v>17.542000000000002</v>
      </c>
      <c r="P60" s="255">
        <v>0.95400000000000063</v>
      </c>
      <c r="Q60" s="255">
        <v>14.086</v>
      </c>
      <c r="R60" s="255">
        <v>0.9480000000000004</v>
      </c>
      <c r="S60" s="255">
        <v>13.458</v>
      </c>
      <c r="T60" s="255">
        <v>9.129999999999999</v>
      </c>
      <c r="U60" s="255">
        <v>20.934999999999999</v>
      </c>
      <c r="V60" s="255">
        <v>10.350999999999999</v>
      </c>
      <c r="W60" s="255">
        <v>141.36799999999999</v>
      </c>
      <c r="X60" s="255">
        <v>-3.5249999999999986</v>
      </c>
      <c r="Y60" s="255">
        <v>-48.08</v>
      </c>
      <c r="Z60" s="255">
        <v>20.875999999999991</v>
      </c>
      <c r="AA60" s="255">
        <v>107.33799999999999</v>
      </c>
      <c r="AB60"/>
    </row>
    <row r="61" spans="2:28">
      <c r="B61" s="103" t="s">
        <v>346</v>
      </c>
      <c r="C61" s="255">
        <v>746.51199999999994</v>
      </c>
      <c r="D61" s="255">
        <v>2045.048</v>
      </c>
      <c r="E61" s="255">
        <v>2791.56</v>
      </c>
      <c r="F61" s="255">
        <v>1072.3340000000001</v>
      </c>
      <c r="G61" s="255">
        <v>814.18399999999997</v>
      </c>
      <c r="H61" s="255">
        <v>905.04200000000003</v>
      </c>
      <c r="I61" s="255">
        <v>2791.56</v>
      </c>
      <c r="J61" s="255">
        <v>436.05500000000006</v>
      </c>
      <c r="K61" s="255">
        <v>1738.752</v>
      </c>
      <c r="L61" s="255">
        <v>-290.9849999999999</v>
      </c>
      <c r="M61" s="255">
        <v>-1152.098</v>
      </c>
      <c r="N61" s="255">
        <v>145.07</v>
      </c>
      <c r="O61" s="255">
        <v>586.654</v>
      </c>
      <c r="P61" s="255">
        <v>89.31</v>
      </c>
      <c r="Q61" s="255">
        <v>391.39100000000002</v>
      </c>
      <c r="R61" s="255">
        <v>51.513999999999982</v>
      </c>
      <c r="S61" s="255">
        <v>248.1</v>
      </c>
      <c r="T61" s="255">
        <v>-43.61399999999999</v>
      </c>
      <c r="U61" s="255">
        <v>-158.29499999999999</v>
      </c>
      <c r="V61" s="255">
        <v>7.730000000000004</v>
      </c>
      <c r="W61" s="255">
        <v>89.951999999999998</v>
      </c>
      <c r="X61" s="255">
        <v>-1.907</v>
      </c>
      <c r="Y61" s="255">
        <v>-26.945</v>
      </c>
      <c r="Z61" s="255">
        <v>73.687000000000012</v>
      </c>
      <c r="AA61" s="255">
        <v>130.87100000000001</v>
      </c>
      <c r="AB61"/>
    </row>
    <row r="62" spans="2:28">
      <c r="B62" s="103" t="s">
        <v>347</v>
      </c>
      <c r="C62" s="255">
        <v>763.62</v>
      </c>
      <c r="D62" s="255">
        <v>2979.5070000000001</v>
      </c>
      <c r="E62" s="255">
        <v>3743.127</v>
      </c>
      <c r="F62" s="255">
        <v>1686.5250000000001</v>
      </c>
      <c r="G62" s="255">
        <v>939.04399999999998</v>
      </c>
      <c r="H62" s="255">
        <v>1117.558</v>
      </c>
      <c r="I62" s="255">
        <v>3743.127</v>
      </c>
      <c r="J62" s="255">
        <v>412.91399999999999</v>
      </c>
      <c r="K62" s="255">
        <v>1579.413</v>
      </c>
      <c r="L62" s="255">
        <v>-266.46600000000012</v>
      </c>
      <c r="M62" s="255">
        <v>-1039.5260000000001</v>
      </c>
      <c r="N62" s="255">
        <v>146.44799999999992</v>
      </c>
      <c r="O62" s="255">
        <v>539.88699999999994</v>
      </c>
      <c r="P62" s="255">
        <v>95.486000000000018</v>
      </c>
      <c r="Q62" s="255">
        <v>336.67</v>
      </c>
      <c r="R62" s="255">
        <v>35.896000000000001</v>
      </c>
      <c r="S62" s="255">
        <v>136.387</v>
      </c>
      <c r="T62" s="255">
        <v>-46.951999999999998</v>
      </c>
      <c r="U62" s="255">
        <v>-188.74</v>
      </c>
      <c r="V62" s="255">
        <v>-10.893999999999998</v>
      </c>
      <c r="W62" s="255">
        <v>-52.213000000000001</v>
      </c>
      <c r="X62" s="255">
        <v>4.1120000000000001</v>
      </c>
      <c r="Y62" s="255">
        <v>15.295</v>
      </c>
      <c r="Z62" s="255">
        <v>81.144999999999996</v>
      </c>
      <c r="AA62" s="255">
        <v>51.009</v>
      </c>
      <c r="AB62"/>
    </row>
    <row r="63" spans="2:28">
      <c r="B63" s="103" t="s">
        <v>349</v>
      </c>
      <c r="C63" s="255">
        <v>115.17400000000001</v>
      </c>
      <c r="D63" s="255">
        <v>186.42</v>
      </c>
      <c r="E63" s="255">
        <v>301.59399999999999</v>
      </c>
      <c r="F63" s="255">
        <v>95.113</v>
      </c>
      <c r="G63" s="255">
        <v>39.082000000000001</v>
      </c>
      <c r="H63" s="255">
        <v>167.399</v>
      </c>
      <c r="I63" s="255">
        <v>301.59399999999999</v>
      </c>
      <c r="J63" s="255">
        <v>45.653000000000006</v>
      </c>
      <c r="K63" s="255">
        <v>78.501000000000005</v>
      </c>
      <c r="L63" s="255">
        <v>-33.521000000000001</v>
      </c>
      <c r="M63" s="255">
        <v>-50.813000000000002</v>
      </c>
      <c r="N63" s="255">
        <v>12.132</v>
      </c>
      <c r="O63" s="255">
        <v>27.687999999999999</v>
      </c>
      <c r="P63" s="255">
        <v>9.4439999999999991</v>
      </c>
      <c r="Q63" s="255">
        <v>6.64</v>
      </c>
      <c r="R63" s="255">
        <v>6.2520000000000007</v>
      </c>
      <c r="S63" s="255">
        <v>1.054</v>
      </c>
      <c r="T63" s="255">
        <v>-1.099</v>
      </c>
      <c r="U63" s="255">
        <v>0.69599999999999995</v>
      </c>
      <c r="V63" s="255">
        <v>5.1520000000000001</v>
      </c>
      <c r="W63" s="255">
        <v>1.75</v>
      </c>
      <c r="X63" s="255">
        <v>-1.867</v>
      </c>
      <c r="Y63" s="255">
        <v>-0.86299999999999999</v>
      </c>
      <c r="Z63" s="255">
        <v>7.8450000000000006</v>
      </c>
      <c r="AA63" s="255">
        <v>5.4470000000000001</v>
      </c>
      <c r="AB63"/>
    </row>
    <row r="64" spans="2:28">
      <c r="B64" s="103" t="s">
        <v>350</v>
      </c>
      <c r="C64" s="255">
        <v>1623.682</v>
      </c>
      <c r="D64" s="255">
        <v>5292.3010000000004</v>
      </c>
      <c r="E64" s="255">
        <v>6915.9830000000002</v>
      </c>
      <c r="F64" s="255">
        <v>1883.509</v>
      </c>
      <c r="G64" s="255">
        <v>3733.44</v>
      </c>
      <c r="H64" s="255">
        <v>1299.0350000000001</v>
      </c>
      <c r="I64" s="255">
        <v>6915.9840000000004</v>
      </c>
      <c r="J64" s="255">
        <v>1010.7600000000002</v>
      </c>
      <c r="K64" s="255">
        <v>3871.4720000000002</v>
      </c>
      <c r="L64" s="255">
        <v>-682.87199999999984</v>
      </c>
      <c r="M64" s="255">
        <v>-2520.7669999999998</v>
      </c>
      <c r="N64" s="255">
        <v>327.88799999999992</v>
      </c>
      <c r="O64" s="255">
        <v>1350.7049999999999</v>
      </c>
      <c r="P64" s="255">
        <v>228.73899999999992</v>
      </c>
      <c r="Q64" s="255">
        <v>1009.218</v>
      </c>
      <c r="R64" s="255">
        <v>152.39700000000005</v>
      </c>
      <c r="S64" s="255">
        <v>674.15300000000002</v>
      </c>
      <c r="T64" s="255">
        <v>-106.26300000000003</v>
      </c>
      <c r="U64" s="255">
        <v>-338.16500000000002</v>
      </c>
      <c r="V64" s="255">
        <v>46.136000000000024</v>
      </c>
      <c r="W64" s="255">
        <v>335.99</v>
      </c>
      <c r="X64" s="255">
        <v>-13.780999999999992</v>
      </c>
      <c r="Y64" s="255">
        <v>-89.608999999999995</v>
      </c>
      <c r="Z64" s="255">
        <v>36.305999999999983</v>
      </c>
      <c r="AA64" s="255">
        <v>250.33199999999999</v>
      </c>
      <c r="AB64"/>
    </row>
    <row r="65" spans="2:28">
      <c r="B65" s="103" t="s">
        <v>351</v>
      </c>
      <c r="C65" s="255">
        <v>4568.8940000000002</v>
      </c>
      <c r="D65" s="255">
        <v>17759.633999999998</v>
      </c>
      <c r="E65" s="255">
        <v>22328.527999999998</v>
      </c>
      <c r="F65" s="255">
        <v>4848.76</v>
      </c>
      <c r="G65" s="255">
        <v>6695.4849999999997</v>
      </c>
      <c r="H65" s="255">
        <v>10784.282999999999</v>
      </c>
      <c r="I65" s="255">
        <v>22328.527999999998</v>
      </c>
      <c r="J65" s="255">
        <v>2179.5550000000012</v>
      </c>
      <c r="K65" s="255">
        <v>8354.0930000000008</v>
      </c>
      <c r="L65" s="255">
        <v>-1372.6020000000003</v>
      </c>
      <c r="M65" s="255">
        <v>-5115.4520000000002</v>
      </c>
      <c r="N65" s="255">
        <v>806.95299999999997</v>
      </c>
      <c r="O65" s="255">
        <v>3238.6410000000001</v>
      </c>
      <c r="P65" s="255">
        <v>550.37900000000013</v>
      </c>
      <c r="Q65" s="255">
        <v>2284.268</v>
      </c>
      <c r="R65" s="255">
        <v>322.93700000000013</v>
      </c>
      <c r="S65" s="255">
        <v>1426.19</v>
      </c>
      <c r="T65" s="255">
        <v>-219.87599999999998</v>
      </c>
      <c r="U65" s="255">
        <v>-693.53</v>
      </c>
      <c r="V65" s="255">
        <v>77.861999999999966</v>
      </c>
      <c r="W65" s="255">
        <v>814.07299999999998</v>
      </c>
      <c r="X65" s="255">
        <v>-34.658000000000015</v>
      </c>
      <c r="Y65" s="255">
        <v>-256.072</v>
      </c>
      <c r="Z65" s="255">
        <v>734.21900000000005</v>
      </c>
      <c r="AA65" s="255">
        <v>1249.0160000000001</v>
      </c>
      <c r="AB65"/>
    </row>
    <row r="66" spans="2:28">
      <c r="B66" s="103" t="s">
        <v>352</v>
      </c>
      <c r="C66" s="255">
        <v>1255.482</v>
      </c>
      <c r="D66" s="255">
        <v>5751.1440000000002</v>
      </c>
      <c r="E66" s="255">
        <v>7006.6260000000002</v>
      </c>
      <c r="F66" s="255">
        <v>1560.248</v>
      </c>
      <c r="G66" s="255">
        <v>2138.6529999999998</v>
      </c>
      <c r="H66" s="255">
        <v>3307.7249999999999</v>
      </c>
      <c r="I66" s="255">
        <v>7006.6260000000002</v>
      </c>
      <c r="J66" s="255">
        <v>963.91300000000001</v>
      </c>
      <c r="K66" s="255">
        <v>3540.5810000000001</v>
      </c>
      <c r="L66" s="255">
        <v>-612.07600000000002</v>
      </c>
      <c r="M66" s="255">
        <v>-1888.383</v>
      </c>
      <c r="N66" s="255">
        <v>351.83699999999999</v>
      </c>
      <c r="O66" s="255">
        <v>1652.1980000000001</v>
      </c>
      <c r="P66" s="255">
        <v>284.22500000000014</v>
      </c>
      <c r="Q66" s="255">
        <v>1427.6610000000001</v>
      </c>
      <c r="R66" s="255">
        <v>47.311999999999898</v>
      </c>
      <c r="S66" s="255">
        <v>1074.2439999999999</v>
      </c>
      <c r="T66" s="255">
        <v>-63.561000000000007</v>
      </c>
      <c r="U66" s="255">
        <v>-197.20400000000001</v>
      </c>
      <c r="V66" s="255">
        <v>-0.30799999999999272</v>
      </c>
      <c r="W66" s="255">
        <v>952.17499999999995</v>
      </c>
      <c r="X66" s="255">
        <v>-67.330000000000041</v>
      </c>
      <c r="Y66" s="255">
        <v>-407.91500000000002</v>
      </c>
      <c r="Z66" s="255">
        <v>543.15299999999991</v>
      </c>
      <c r="AA66" s="255">
        <v>1155.0509999999999</v>
      </c>
      <c r="AB66"/>
    </row>
    <row r="67" spans="2:28">
      <c r="B67" s="103" t="s">
        <v>354</v>
      </c>
      <c r="C67" s="255">
        <v>45.904000000000003</v>
      </c>
      <c r="D67" s="255">
        <v>173.55799999999999</v>
      </c>
      <c r="E67" s="255">
        <v>219.46199999999999</v>
      </c>
      <c r="F67" s="255">
        <v>6.3490000000000002</v>
      </c>
      <c r="G67" s="255">
        <v>0.54200000000000004</v>
      </c>
      <c r="H67" s="255">
        <v>212.571</v>
      </c>
      <c r="I67" s="255">
        <v>219.46199999999999</v>
      </c>
      <c r="J67" s="255">
        <v>2.2610000000000006</v>
      </c>
      <c r="K67" s="255">
        <v>4.8630000000000004</v>
      </c>
      <c r="L67" s="255">
        <v>0</v>
      </c>
      <c r="M67" s="255">
        <v>0</v>
      </c>
      <c r="N67" s="255">
        <v>2.2610000000000006</v>
      </c>
      <c r="O67" s="255">
        <v>4.8630000000000004</v>
      </c>
      <c r="P67" s="255">
        <v>1.159</v>
      </c>
      <c r="Q67" s="255">
        <v>0.64300000000000002</v>
      </c>
      <c r="R67" s="255">
        <v>1.0569999999999999</v>
      </c>
      <c r="S67" s="255">
        <v>0.246</v>
      </c>
      <c r="T67" s="255">
        <v>0.35399999999999998</v>
      </c>
      <c r="U67" s="255">
        <v>1.026</v>
      </c>
      <c r="V67" s="255">
        <v>1.411</v>
      </c>
      <c r="W67" s="255">
        <v>1.2749999999999999</v>
      </c>
      <c r="X67" s="255">
        <v>-0.437</v>
      </c>
      <c r="Y67" s="255">
        <v>-0.45400000000000001</v>
      </c>
      <c r="Z67" s="255">
        <v>0.97399999999999998</v>
      </c>
      <c r="AA67" s="255">
        <v>0.82099999999999995</v>
      </c>
      <c r="AB67"/>
    </row>
    <row r="68" spans="2:28">
      <c r="B68" s="103" t="s">
        <v>356</v>
      </c>
      <c r="C68" s="255">
        <v>4.1390000000000002</v>
      </c>
      <c r="D68" s="255">
        <v>88.447000000000003</v>
      </c>
      <c r="E68" s="255">
        <v>92.585999999999999</v>
      </c>
      <c r="F68" s="255">
        <v>100.172</v>
      </c>
      <c r="G68" s="255">
        <v>28</v>
      </c>
      <c r="H68" s="255">
        <v>-35.585999999999999</v>
      </c>
      <c r="I68" s="255">
        <v>92.585999999999999</v>
      </c>
      <c r="J68" s="255">
        <v>5.0909999999999993</v>
      </c>
      <c r="K68" s="255">
        <v>14.773999999999999</v>
      </c>
      <c r="L68" s="255">
        <v>-9.43</v>
      </c>
      <c r="M68" s="255">
        <v>-9.43</v>
      </c>
      <c r="N68" s="255">
        <v>-4.3389999999999995</v>
      </c>
      <c r="O68" s="255">
        <v>5.3440000000000003</v>
      </c>
      <c r="P68" s="255">
        <v>3.3729999999999998</v>
      </c>
      <c r="Q68" s="255">
        <v>0.17399999999999999</v>
      </c>
      <c r="R68" s="255">
        <v>1.9729999999999999</v>
      </c>
      <c r="S68" s="255">
        <v>-5.4390000000000001</v>
      </c>
      <c r="T68" s="255">
        <v>-1.9590000000000032</v>
      </c>
      <c r="U68" s="255">
        <v>-68.643000000000001</v>
      </c>
      <c r="V68" s="255">
        <v>1.4000000000010004E-2</v>
      </c>
      <c r="W68" s="255">
        <v>-74.081999999999994</v>
      </c>
      <c r="X68" s="255">
        <v>0</v>
      </c>
      <c r="Y68" s="255">
        <v>0</v>
      </c>
      <c r="Z68" s="255">
        <v>1.4000000000010004E-2</v>
      </c>
      <c r="AA68" s="255">
        <v>-74.081999999999994</v>
      </c>
      <c r="AB68"/>
    </row>
    <row r="69" spans="2:28">
      <c r="B69" s="103" t="s">
        <v>357</v>
      </c>
      <c r="C69" s="255">
        <v>10.327</v>
      </c>
      <c r="D69" s="255">
        <v>4.5069999999999997</v>
      </c>
      <c r="E69" s="255">
        <v>14.834</v>
      </c>
      <c r="F69" s="255">
        <v>11.554</v>
      </c>
      <c r="G69" s="255">
        <v>1.659</v>
      </c>
      <c r="H69" s="255">
        <v>1.621</v>
      </c>
      <c r="I69" s="255">
        <v>14.834</v>
      </c>
      <c r="J69" s="255">
        <v>18.302999999999997</v>
      </c>
      <c r="K69" s="255">
        <v>63.616999999999997</v>
      </c>
      <c r="L69" s="255">
        <v>-14.018000000000001</v>
      </c>
      <c r="M69" s="255">
        <v>-53.521999999999998</v>
      </c>
      <c r="N69" s="255">
        <v>4.285000000000001</v>
      </c>
      <c r="O69" s="255">
        <v>10.095000000000001</v>
      </c>
      <c r="P69" s="255">
        <v>1.9810000000000001</v>
      </c>
      <c r="Q69" s="255">
        <v>2.403</v>
      </c>
      <c r="R69" s="255">
        <v>1.776</v>
      </c>
      <c r="S69" s="255">
        <v>1.6619999999999999</v>
      </c>
      <c r="T69" s="255">
        <v>-6.0999999999999999E-2</v>
      </c>
      <c r="U69" s="255">
        <v>-0.156</v>
      </c>
      <c r="V69" s="255">
        <v>1.714</v>
      </c>
      <c r="W69" s="255">
        <v>1.6439999999999999</v>
      </c>
      <c r="X69" s="255">
        <v>-0.47000000000000003</v>
      </c>
      <c r="Y69" s="255">
        <v>-0.51600000000000001</v>
      </c>
      <c r="Z69" s="255">
        <v>1.244</v>
      </c>
      <c r="AA69" s="255">
        <v>1.1279999999999999</v>
      </c>
      <c r="AB69"/>
    </row>
    <row r="70" spans="2:28">
      <c r="B70" s="103" t="s">
        <v>358</v>
      </c>
      <c r="C70" s="255">
        <v>11.382999999999999</v>
      </c>
      <c r="D70" s="255">
        <v>35.098999999999997</v>
      </c>
      <c r="E70" s="255">
        <v>46.481999999999999</v>
      </c>
      <c r="F70" s="255">
        <v>1.9710000000000001</v>
      </c>
      <c r="G70" s="255">
        <v>3.056</v>
      </c>
      <c r="H70" s="255">
        <v>41.454999999999998</v>
      </c>
      <c r="I70" s="255">
        <v>46.481999999999999</v>
      </c>
      <c r="J70" s="255">
        <v>5.7559999999999985</v>
      </c>
      <c r="K70" s="255">
        <v>18.184999999999999</v>
      </c>
      <c r="L70" s="255">
        <v>-0.50199999999999978</v>
      </c>
      <c r="M70" s="255">
        <v>-3.9039999999999999</v>
      </c>
      <c r="N70" s="255">
        <v>5.2540000000000013</v>
      </c>
      <c r="O70" s="255">
        <v>14.281000000000001</v>
      </c>
      <c r="P70" s="255">
        <v>3.7300000000000004</v>
      </c>
      <c r="Q70" s="255">
        <v>10.701000000000001</v>
      </c>
      <c r="R70" s="255">
        <v>3.3939999999999992</v>
      </c>
      <c r="S70" s="255">
        <v>9.4079999999999995</v>
      </c>
      <c r="T70" s="255">
        <v>-6.6000000000000003E-2</v>
      </c>
      <c r="U70" s="255">
        <v>-0.22900000000000001</v>
      </c>
      <c r="V70" s="255">
        <v>3.3289999999999997</v>
      </c>
      <c r="W70" s="255">
        <v>9.18</v>
      </c>
      <c r="X70" s="255">
        <v>-0.39999999999999991</v>
      </c>
      <c r="Y70" s="255">
        <v>-1.2769999999999999</v>
      </c>
      <c r="Z70" s="255">
        <v>2.9289999999999994</v>
      </c>
      <c r="AA70" s="255">
        <v>7.9029999999999996</v>
      </c>
      <c r="AB70"/>
    </row>
    <row r="71" spans="2:28">
      <c r="B71" s="103" t="s">
        <v>359</v>
      </c>
      <c r="C71" s="255">
        <v>62.216000000000001</v>
      </c>
      <c r="D71" s="255">
        <v>20.114999999999998</v>
      </c>
      <c r="E71" s="255">
        <v>82.331000000000003</v>
      </c>
      <c r="F71" s="255">
        <v>46.872999999999998</v>
      </c>
      <c r="G71" s="255">
        <v>9.3490000000000002</v>
      </c>
      <c r="H71" s="255">
        <v>26.109000000000002</v>
      </c>
      <c r="I71" s="255">
        <v>82.331000000000003</v>
      </c>
      <c r="J71" s="255">
        <v>1.0990000000000002</v>
      </c>
      <c r="K71" s="255">
        <v>3.3820000000000001</v>
      </c>
      <c r="L71" s="255">
        <v>0</v>
      </c>
      <c r="M71" s="255">
        <v>-0.46600000000000003</v>
      </c>
      <c r="N71" s="255">
        <v>1.099</v>
      </c>
      <c r="O71" s="255">
        <v>2.9159999999999999</v>
      </c>
      <c r="P71" s="255">
        <v>0.69799999999999995</v>
      </c>
      <c r="Q71" s="255">
        <v>1.9219999999999999</v>
      </c>
      <c r="R71" s="255">
        <v>0.48599999999999999</v>
      </c>
      <c r="S71" s="255">
        <v>1.137</v>
      </c>
      <c r="T71" s="255">
        <v>0.10799999999999998</v>
      </c>
      <c r="U71" s="255">
        <v>0.86899999999999999</v>
      </c>
      <c r="V71" s="255">
        <v>0.59399999999999986</v>
      </c>
      <c r="W71" s="255">
        <v>2.0059999999999998</v>
      </c>
      <c r="X71" s="255">
        <v>-8.4000000000000019E-2</v>
      </c>
      <c r="Y71" s="255">
        <v>-0.25900000000000001</v>
      </c>
      <c r="Z71" s="255">
        <v>0.51</v>
      </c>
      <c r="AA71" s="255">
        <v>1.7470000000000001</v>
      </c>
      <c r="AB71"/>
    </row>
    <row r="72" spans="2:28">
      <c r="B72" s="103" t="s">
        <v>360</v>
      </c>
      <c r="C72" s="255">
        <v>54.642000000000003</v>
      </c>
      <c r="D72" s="255">
        <v>310.221</v>
      </c>
      <c r="E72" s="255">
        <v>364.863</v>
      </c>
      <c r="F72" s="255">
        <v>3.7469999999999999</v>
      </c>
      <c r="G72" s="255">
        <v>0</v>
      </c>
      <c r="H72" s="255">
        <v>361.11599999999999</v>
      </c>
      <c r="I72" s="255">
        <v>364.863</v>
      </c>
      <c r="J72" s="255">
        <v>11.645</v>
      </c>
      <c r="K72" s="255">
        <v>33.686</v>
      </c>
      <c r="L72" s="255">
        <v>-1.8029999999999999</v>
      </c>
      <c r="M72" s="255">
        <v>-8.2119999999999997</v>
      </c>
      <c r="N72" s="255">
        <v>9.8420000000000005</v>
      </c>
      <c r="O72" s="255">
        <v>25.474</v>
      </c>
      <c r="P72" s="255">
        <v>7.0329999999999995</v>
      </c>
      <c r="Q72" s="255">
        <v>18.13</v>
      </c>
      <c r="R72" s="255">
        <v>4.7609999999999992</v>
      </c>
      <c r="S72" s="255">
        <v>9.2349999999999994</v>
      </c>
      <c r="T72" s="255">
        <v>0.11</v>
      </c>
      <c r="U72" s="255">
        <v>0.112</v>
      </c>
      <c r="V72" s="255">
        <v>4.8709999999999996</v>
      </c>
      <c r="W72" s="255">
        <v>9.3469999999999995</v>
      </c>
      <c r="X72" s="255">
        <v>-0.81799999999999984</v>
      </c>
      <c r="Y72" s="255">
        <v>-2.4209999999999998</v>
      </c>
      <c r="Z72" s="255">
        <v>4.0529999999999999</v>
      </c>
      <c r="AA72" s="255">
        <v>6.9260000000000002</v>
      </c>
      <c r="AB72"/>
    </row>
    <row r="73" spans="2:28">
      <c r="B73" s="103" t="s">
        <v>371</v>
      </c>
      <c r="C73" s="255">
        <v>0</v>
      </c>
      <c r="D73" s="255">
        <v>0</v>
      </c>
      <c r="E73" s="255">
        <v>0</v>
      </c>
      <c r="F73" s="255">
        <v>0</v>
      </c>
      <c r="G73" s="255">
        <v>0</v>
      </c>
      <c r="H73" s="255">
        <v>0</v>
      </c>
      <c r="I73" s="255">
        <v>0</v>
      </c>
      <c r="J73" s="255">
        <v>0</v>
      </c>
      <c r="K73" s="255">
        <v>2.5960000000000001</v>
      </c>
      <c r="L73" s="255">
        <v>0</v>
      </c>
      <c r="M73" s="255">
        <v>-5.8999999999999997E-2</v>
      </c>
      <c r="N73" s="255">
        <v>0</v>
      </c>
      <c r="O73" s="255">
        <v>2.5369999999999999</v>
      </c>
      <c r="P73" s="255">
        <v>0</v>
      </c>
      <c r="Q73" s="255">
        <v>1.571</v>
      </c>
      <c r="R73" s="255">
        <v>0</v>
      </c>
      <c r="S73" s="255">
        <v>0.98299999999999998</v>
      </c>
      <c r="T73" s="255">
        <v>0</v>
      </c>
      <c r="U73" s="255">
        <v>8.0000000000000002E-3</v>
      </c>
      <c r="V73" s="255">
        <v>0</v>
      </c>
      <c r="W73" s="255">
        <v>0.999</v>
      </c>
      <c r="X73" s="255">
        <v>0</v>
      </c>
      <c r="Y73" s="255">
        <v>-0.193</v>
      </c>
      <c r="Z73" s="255">
        <v>0</v>
      </c>
      <c r="AA73" s="255">
        <v>0.80600000000000005</v>
      </c>
      <c r="AB73"/>
    </row>
    <row r="74" spans="2:28">
      <c r="B74" s="103" t="s">
        <v>361</v>
      </c>
      <c r="C74" s="255">
        <v>89.596000000000004</v>
      </c>
      <c r="D74" s="255">
        <v>212.56</v>
      </c>
      <c r="E74" s="255">
        <v>302.15600000000001</v>
      </c>
      <c r="F74" s="255">
        <v>60.07</v>
      </c>
      <c r="G74" s="255">
        <v>23.420999999999999</v>
      </c>
      <c r="H74" s="255">
        <v>218.66499999999999</v>
      </c>
      <c r="I74" s="255">
        <v>302.15600000000001</v>
      </c>
      <c r="J74" s="255">
        <v>2.2940000000000005</v>
      </c>
      <c r="K74" s="255">
        <v>5.4640000000000004</v>
      </c>
      <c r="L74" s="255">
        <v>0</v>
      </c>
      <c r="M74" s="255">
        <v>0</v>
      </c>
      <c r="N74" s="255">
        <v>2.2940000000000005</v>
      </c>
      <c r="O74" s="255">
        <v>5.4640000000000004</v>
      </c>
      <c r="P74" s="255">
        <v>0.13300000000000001</v>
      </c>
      <c r="Q74" s="255">
        <v>6.0000000000000001E-3</v>
      </c>
      <c r="R74" s="255">
        <v>-0.37000000000000011</v>
      </c>
      <c r="S74" s="255">
        <v>-1.641</v>
      </c>
      <c r="T74" s="255">
        <v>0</v>
      </c>
      <c r="U74" s="255">
        <v>0.49099999999999999</v>
      </c>
      <c r="V74" s="255">
        <v>-0.36999999999999744</v>
      </c>
      <c r="W74" s="255">
        <v>25.234000000000002</v>
      </c>
      <c r="X74" s="255">
        <v>-8.8999999999999968E-2</v>
      </c>
      <c r="Y74" s="255">
        <v>-2.7549999999999999</v>
      </c>
      <c r="Z74" s="255">
        <v>-0.45899999999999963</v>
      </c>
      <c r="AA74" s="255">
        <v>22.478999999999999</v>
      </c>
      <c r="AB74"/>
    </row>
    <row r="75" spans="2:28">
      <c r="B75" s="103" t="s">
        <v>362</v>
      </c>
      <c r="C75" s="255">
        <v>4.2690000000000001</v>
      </c>
      <c r="D75" s="255">
        <v>61.734000000000002</v>
      </c>
      <c r="E75" s="255">
        <v>66.003</v>
      </c>
      <c r="F75" s="255">
        <v>45.389000000000003</v>
      </c>
      <c r="G75" s="255">
        <v>2.2970000000000002</v>
      </c>
      <c r="H75" s="255">
        <v>18.317</v>
      </c>
      <c r="I75" s="255">
        <v>66.003</v>
      </c>
      <c r="J75" s="255">
        <v>3.0180000000000007</v>
      </c>
      <c r="K75" s="255">
        <v>12.63</v>
      </c>
      <c r="L75" s="255">
        <v>-0.35000000000000009</v>
      </c>
      <c r="M75" s="255">
        <v>-1.3180000000000001</v>
      </c>
      <c r="N75" s="255">
        <v>2.6679999999999993</v>
      </c>
      <c r="O75" s="255">
        <v>11.311999999999999</v>
      </c>
      <c r="P75" s="255">
        <v>2.0779999999999994</v>
      </c>
      <c r="Q75" s="255">
        <v>9.5259999999999998</v>
      </c>
      <c r="R75" s="255">
        <v>1.0919999999999996</v>
      </c>
      <c r="S75" s="255">
        <v>5.6859999999999999</v>
      </c>
      <c r="T75" s="255">
        <v>-0.89700000000000024</v>
      </c>
      <c r="U75" s="255">
        <v>-3.2480000000000002</v>
      </c>
      <c r="V75" s="255">
        <v>0.19499999999999984</v>
      </c>
      <c r="W75" s="255">
        <v>2.4390000000000001</v>
      </c>
      <c r="X75" s="255">
        <v>-0.67299999999999993</v>
      </c>
      <c r="Y75" s="255">
        <v>-0.84099999999999997</v>
      </c>
      <c r="Z75" s="255">
        <v>-0.47799999999999998</v>
      </c>
      <c r="AA75" s="255">
        <v>1.5980000000000001</v>
      </c>
      <c r="AB75"/>
    </row>
    <row r="76" spans="2:28">
      <c r="B76" s="103" t="s">
        <v>363</v>
      </c>
      <c r="C76" s="255">
        <v>124.523</v>
      </c>
      <c r="D76" s="255">
        <v>475.47800000000001</v>
      </c>
      <c r="E76" s="255">
        <v>600.00099999999998</v>
      </c>
      <c r="F76" s="255">
        <v>69.400999999999996</v>
      </c>
      <c r="G76" s="255">
        <v>102.633</v>
      </c>
      <c r="H76" s="255">
        <v>427.96699999999998</v>
      </c>
      <c r="I76" s="255">
        <v>600.00099999999998</v>
      </c>
      <c r="J76" s="255">
        <v>54.316000000000003</v>
      </c>
      <c r="K76" s="255">
        <v>207.548</v>
      </c>
      <c r="L76" s="255">
        <v>-41.152000000000001</v>
      </c>
      <c r="M76" s="255">
        <v>-135.01300000000001</v>
      </c>
      <c r="N76" s="255">
        <v>13.163999999999994</v>
      </c>
      <c r="O76" s="255">
        <v>72.534999999999997</v>
      </c>
      <c r="P76" s="255">
        <v>7.7659999999999982</v>
      </c>
      <c r="Q76" s="255">
        <v>57.518999999999998</v>
      </c>
      <c r="R76" s="255">
        <v>3.0059999999999931</v>
      </c>
      <c r="S76" s="255">
        <v>37.784999999999997</v>
      </c>
      <c r="T76" s="255">
        <v>-1.1520000000000001</v>
      </c>
      <c r="U76" s="255">
        <v>-4.016</v>
      </c>
      <c r="V76" s="255">
        <v>1.855000000000004</v>
      </c>
      <c r="W76" s="255">
        <v>33.770000000000003</v>
      </c>
      <c r="X76" s="255">
        <v>-1.1999999999999993</v>
      </c>
      <c r="Y76" s="255">
        <v>-10.891999999999999</v>
      </c>
      <c r="Z76" s="255">
        <v>0.65500000000000114</v>
      </c>
      <c r="AA76" s="255">
        <v>22.878</v>
      </c>
      <c r="AB76"/>
    </row>
    <row r="77" spans="2:28">
      <c r="B77" s="103" t="s">
        <v>364</v>
      </c>
      <c r="C77" s="255">
        <v>1408.816</v>
      </c>
      <c r="D77" s="255">
        <v>6274.33</v>
      </c>
      <c r="E77" s="255">
        <v>7683.1459999999997</v>
      </c>
      <c r="F77" s="255">
        <v>1698.0070000000001</v>
      </c>
      <c r="G77" s="255">
        <v>2320.3850000000002</v>
      </c>
      <c r="H77" s="255">
        <v>3664.7539999999999</v>
      </c>
      <c r="I77" s="255">
        <v>7683.1459999999997</v>
      </c>
      <c r="J77" s="255">
        <v>1055.5880000000002</v>
      </c>
      <c r="K77" s="255">
        <v>3870.3870000000002</v>
      </c>
      <c r="L77" s="255">
        <v>-670.673</v>
      </c>
      <c r="M77" s="255">
        <v>-2069.3879999999999</v>
      </c>
      <c r="N77" s="255">
        <v>384.91499999999996</v>
      </c>
      <c r="O77" s="255">
        <v>1800.999</v>
      </c>
      <c r="P77" s="255">
        <v>313.32500000000005</v>
      </c>
      <c r="Q77" s="255">
        <v>1528.9059999999999</v>
      </c>
      <c r="R77" s="255">
        <v>64.006999999999834</v>
      </c>
      <c r="S77" s="255">
        <v>1129.3789999999999</v>
      </c>
      <c r="T77" s="255">
        <v>-67.949000000000012</v>
      </c>
      <c r="U77" s="255">
        <v>-277.61200000000002</v>
      </c>
      <c r="V77" s="255">
        <v>-2.5199999999999818</v>
      </c>
      <c r="W77" s="255">
        <v>856.87400000000002</v>
      </c>
      <c r="X77" s="255">
        <v>-70.930999999999983</v>
      </c>
      <c r="Y77" s="255">
        <v>-423.09699999999998</v>
      </c>
      <c r="Z77" s="255">
        <v>416.36100000000005</v>
      </c>
      <c r="AA77" s="255">
        <v>923.58900000000006</v>
      </c>
      <c r="AB77"/>
    </row>
    <row r="78" spans="2:28">
      <c r="B78" s="103" t="s">
        <v>365</v>
      </c>
      <c r="C78" s="255">
        <v>1162.4960000000001</v>
      </c>
      <c r="D78" s="255">
        <v>2.206</v>
      </c>
      <c r="E78" s="255">
        <v>1164.702</v>
      </c>
      <c r="F78" s="255">
        <v>0.58299999999999996</v>
      </c>
      <c r="G78" s="255">
        <v>0</v>
      </c>
      <c r="H78" s="255">
        <v>1164.1189999999999</v>
      </c>
      <c r="I78" s="255">
        <v>1164.702</v>
      </c>
      <c r="J78" s="255">
        <v>0</v>
      </c>
      <c r="K78" s="255">
        <v>0</v>
      </c>
      <c r="L78" s="255">
        <v>0</v>
      </c>
      <c r="M78" s="255">
        <v>0</v>
      </c>
      <c r="N78" s="255">
        <v>0</v>
      </c>
      <c r="O78" s="255">
        <v>0</v>
      </c>
      <c r="P78" s="255">
        <v>-6.0999999999999985E-2</v>
      </c>
      <c r="Q78" s="255">
        <v>-0.17599999999999999</v>
      </c>
      <c r="R78" s="255">
        <v>-6.0999999999999985E-2</v>
      </c>
      <c r="S78" s="255">
        <v>-0.17599999999999999</v>
      </c>
      <c r="T78" s="255">
        <v>0.248</v>
      </c>
      <c r="U78" s="255">
        <v>-0.63400000000000001</v>
      </c>
      <c r="V78" s="255">
        <v>68.890999999999991</v>
      </c>
      <c r="W78" s="255">
        <v>205.642</v>
      </c>
      <c r="X78" s="255">
        <v>1.0000000000000009E-3</v>
      </c>
      <c r="Y78" s="255">
        <v>-5.1999999999999998E-2</v>
      </c>
      <c r="Z78" s="255">
        <v>96.600999999999999</v>
      </c>
      <c r="AA78" s="255">
        <v>233.29900000000001</v>
      </c>
      <c r="AB78"/>
    </row>
    <row r="79" spans="2:28">
      <c r="B79" s="103" t="s">
        <v>233</v>
      </c>
      <c r="C79" s="255">
        <v>347.87700000000001</v>
      </c>
      <c r="D79" s="255">
        <v>1485.3240000000001</v>
      </c>
      <c r="E79" s="255">
        <v>1833.201</v>
      </c>
      <c r="F79" s="255">
        <v>436.017</v>
      </c>
      <c r="G79" s="255">
        <v>507.02199999999999</v>
      </c>
      <c r="H79" s="255">
        <v>890.16200000000003</v>
      </c>
      <c r="I79" s="255">
        <v>1833.201</v>
      </c>
      <c r="J79" s="255">
        <v>166.01100000000002</v>
      </c>
      <c r="K79" s="255">
        <v>626.75400000000002</v>
      </c>
      <c r="L79" s="255">
        <v>-49.025000000000006</v>
      </c>
      <c r="M79" s="255">
        <v>-249.68100000000001</v>
      </c>
      <c r="N79" s="255">
        <v>116.98599999999999</v>
      </c>
      <c r="O79" s="255">
        <v>377.07299999999998</v>
      </c>
      <c r="P79" s="255">
        <v>94.231999999999971</v>
      </c>
      <c r="Q79" s="255">
        <v>303.22699999999998</v>
      </c>
      <c r="R79" s="255">
        <v>90.919000000000011</v>
      </c>
      <c r="S79" s="255">
        <v>290.846</v>
      </c>
      <c r="T79" s="255">
        <v>-6.827</v>
      </c>
      <c r="U79" s="255">
        <v>-14.706</v>
      </c>
      <c r="V79" s="255">
        <v>84.054000000000002</v>
      </c>
      <c r="W79" s="255">
        <v>295.64600000000002</v>
      </c>
      <c r="X79" s="255">
        <v>-24.494</v>
      </c>
      <c r="Y79" s="255">
        <v>-87.048000000000002</v>
      </c>
      <c r="Z79" s="255">
        <v>73.566999999999979</v>
      </c>
      <c r="AA79" s="255">
        <v>222.60499999999999</v>
      </c>
      <c r="AB79"/>
    </row>
    <row r="80" spans="2:28">
      <c r="B80" s="103" t="s">
        <v>366</v>
      </c>
      <c r="C80" s="255">
        <v>16.273</v>
      </c>
      <c r="D80" s="255">
        <v>135.065</v>
      </c>
      <c r="E80" s="255">
        <v>151.33799999999999</v>
      </c>
      <c r="F80" s="255">
        <v>9.7739999999999991</v>
      </c>
      <c r="G80" s="255">
        <v>34.055999999999997</v>
      </c>
      <c r="H80" s="255">
        <v>107.508</v>
      </c>
      <c r="I80" s="255">
        <v>151.33799999999999</v>
      </c>
      <c r="J80" s="255">
        <v>18.020999999999994</v>
      </c>
      <c r="K80" s="255">
        <v>70.203999999999994</v>
      </c>
      <c r="L80" s="255">
        <v>-2.2509999999999977</v>
      </c>
      <c r="M80" s="255">
        <v>-27.777999999999999</v>
      </c>
      <c r="N80" s="255">
        <v>15.770000000000003</v>
      </c>
      <c r="O80" s="255">
        <v>42.426000000000002</v>
      </c>
      <c r="P80" s="255">
        <v>13.763999999999996</v>
      </c>
      <c r="Q80" s="255">
        <v>35.997999999999998</v>
      </c>
      <c r="R80" s="255">
        <v>13.096999999999998</v>
      </c>
      <c r="S80" s="255">
        <v>34.423999999999999</v>
      </c>
      <c r="T80" s="255">
        <v>-0.12</v>
      </c>
      <c r="U80" s="255">
        <v>0.32800000000000001</v>
      </c>
      <c r="V80" s="255">
        <v>12.981000000000002</v>
      </c>
      <c r="W80" s="255">
        <v>34.756</v>
      </c>
      <c r="X80" s="255">
        <v>-4.1619999999999999</v>
      </c>
      <c r="Y80" s="255">
        <v>-10.331</v>
      </c>
      <c r="Z80" s="255">
        <v>11.9</v>
      </c>
      <c r="AA80" s="255">
        <v>27.506</v>
      </c>
      <c r="AB80"/>
    </row>
    <row r="81" spans="2:28">
      <c r="B81" s="103" t="s">
        <v>245</v>
      </c>
      <c r="C81" s="255">
        <v>29.75</v>
      </c>
      <c r="D81" s="255">
        <v>155.80000000000001</v>
      </c>
      <c r="E81" s="255">
        <v>185.55</v>
      </c>
      <c r="F81" s="255">
        <v>76.427000000000007</v>
      </c>
      <c r="G81" s="255">
        <v>30.323</v>
      </c>
      <c r="H81" s="255">
        <v>78.8</v>
      </c>
      <c r="I81" s="255">
        <v>185.55</v>
      </c>
      <c r="J81" s="255">
        <v>20.998999999999995</v>
      </c>
      <c r="K81" s="255">
        <v>100.911</v>
      </c>
      <c r="L81" s="255">
        <v>-7.1030000000000015</v>
      </c>
      <c r="M81" s="255">
        <v>-31.038</v>
      </c>
      <c r="N81" s="255">
        <v>13.896000000000008</v>
      </c>
      <c r="O81" s="255">
        <v>69.873000000000005</v>
      </c>
      <c r="P81" s="255">
        <v>10.884</v>
      </c>
      <c r="Q81" s="255">
        <v>58.984000000000002</v>
      </c>
      <c r="R81" s="255">
        <v>10.896000000000001</v>
      </c>
      <c r="S81" s="255">
        <v>56.582999999999998</v>
      </c>
      <c r="T81" s="255">
        <v>0.76800000000000002</v>
      </c>
      <c r="U81" s="255">
        <v>-0.78800000000000003</v>
      </c>
      <c r="V81" s="255">
        <v>11.664000000000001</v>
      </c>
      <c r="W81" s="255">
        <v>55.795000000000002</v>
      </c>
      <c r="X81" s="255">
        <v>-3.3650000000000002</v>
      </c>
      <c r="Y81" s="255">
        <v>-17.73</v>
      </c>
      <c r="Z81" s="255">
        <v>9.8800000000000026</v>
      </c>
      <c r="AA81" s="255">
        <v>39.646000000000001</v>
      </c>
      <c r="AB81"/>
    </row>
    <row r="82" spans="2:28">
      <c r="B82" s="103" t="s">
        <v>240</v>
      </c>
      <c r="C82" s="255">
        <v>228.989</v>
      </c>
      <c r="D82" s="255">
        <v>1600.4829999999999</v>
      </c>
      <c r="E82" s="255">
        <v>1829.472</v>
      </c>
      <c r="F82" s="255">
        <v>524.01099999999997</v>
      </c>
      <c r="G82" s="255">
        <v>368.11700000000002</v>
      </c>
      <c r="H82" s="255">
        <v>937.34400000000005</v>
      </c>
      <c r="I82" s="255">
        <v>1829.472</v>
      </c>
      <c r="J82" s="255">
        <v>271.70600000000002</v>
      </c>
      <c r="K82" s="255">
        <v>1118.77</v>
      </c>
      <c r="L82" s="255">
        <v>-183.697</v>
      </c>
      <c r="M82" s="255">
        <v>-750.44600000000003</v>
      </c>
      <c r="N82" s="255">
        <v>88.009000000000015</v>
      </c>
      <c r="O82" s="255">
        <v>368.32400000000001</v>
      </c>
      <c r="P82" s="255">
        <v>60.899999999999977</v>
      </c>
      <c r="Q82" s="255">
        <v>276.88499999999999</v>
      </c>
      <c r="R82" s="255">
        <v>56.766999999999996</v>
      </c>
      <c r="S82" s="255">
        <v>250.12899999999999</v>
      </c>
      <c r="T82" s="255">
        <v>-1.7180000000000035</v>
      </c>
      <c r="U82" s="255">
        <v>-20.609000000000002</v>
      </c>
      <c r="V82" s="255">
        <v>55.078999999999979</v>
      </c>
      <c r="W82" s="255">
        <v>229.56299999999999</v>
      </c>
      <c r="X82" s="255">
        <v>-19.971000000000004</v>
      </c>
      <c r="Y82" s="255">
        <v>-77.308000000000007</v>
      </c>
      <c r="Z82" s="255">
        <v>59.552999999999983</v>
      </c>
      <c r="AA82" s="255">
        <v>176.7</v>
      </c>
      <c r="AB82"/>
    </row>
    <row r="83" spans="2:28">
      <c r="B83" s="103" t="s">
        <v>367</v>
      </c>
      <c r="C83" s="255">
        <v>3957.1750000000002</v>
      </c>
      <c r="D83" s="255">
        <v>2.1219999999999999</v>
      </c>
      <c r="E83" s="255">
        <v>3959.297</v>
      </c>
      <c r="F83" s="255">
        <v>1943.2860000000001</v>
      </c>
      <c r="G83" s="255">
        <v>0</v>
      </c>
      <c r="H83" s="255">
        <v>2016.011</v>
      </c>
      <c r="I83" s="255">
        <v>3959.297</v>
      </c>
      <c r="J83" s="255">
        <v>416.97600000000011</v>
      </c>
      <c r="K83" s="255">
        <v>1681.075</v>
      </c>
      <c r="L83" s="255">
        <v>-184.5809999999999</v>
      </c>
      <c r="M83" s="255">
        <v>-826.87699999999995</v>
      </c>
      <c r="N83" s="255">
        <v>232.39499999999998</v>
      </c>
      <c r="O83" s="255">
        <v>854.19799999999998</v>
      </c>
      <c r="P83" s="255">
        <v>181.37199999999996</v>
      </c>
      <c r="Q83" s="255">
        <v>681.39499999999998</v>
      </c>
      <c r="R83" s="255">
        <v>173.142</v>
      </c>
      <c r="S83" s="255">
        <v>637.98199999999997</v>
      </c>
      <c r="T83" s="255">
        <v>-7.7250000000000014</v>
      </c>
      <c r="U83" s="255">
        <v>-36.908000000000001</v>
      </c>
      <c r="V83" s="255">
        <v>165.32600000000002</v>
      </c>
      <c r="W83" s="255">
        <v>601.072</v>
      </c>
      <c r="X83" s="255">
        <v>-52.272999999999996</v>
      </c>
      <c r="Y83" s="255">
        <v>-194.26499999999999</v>
      </c>
      <c r="Z83" s="255">
        <v>157.18599999999998</v>
      </c>
      <c r="AA83" s="255">
        <v>450.94</v>
      </c>
      <c r="AB83"/>
    </row>
    <row r="84" spans="2:28">
      <c r="B84" s="103" t="s">
        <v>372</v>
      </c>
      <c r="C84" s="255">
        <v>0</v>
      </c>
      <c r="D84" s="255">
        <v>0</v>
      </c>
      <c r="E84" s="255">
        <v>0</v>
      </c>
      <c r="F84" s="255">
        <v>0</v>
      </c>
      <c r="G84" s="255">
        <v>0</v>
      </c>
      <c r="H84" s="255">
        <v>0</v>
      </c>
      <c r="I84" s="255">
        <v>0</v>
      </c>
      <c r="J84" s="255">
        <v>0</v>
      </c>
      <c r="K84" s="255">
        <v>26.777000000000001</v>
      </c>
      <c r="L84" s="255">
        <v>-1.000000000000334E-3</v>
      </c>
      <c r="M84" s="255">
        <v>-2.4060000000000001</v>
      </c>
      <c r="N84" s="255">
        <v>-1.0000000000012221E-3</v>
      </c>
      <c r="O84" s="255">
        <v>24.370999999999999</v>
      </c>
      <c r="P84" s="255">
        <v>0</v>
      </c>
      <c r="Q84" s="255">
        <v>15.852</v>
      </c>
      <c r="R84" s="255">
        <v>0</v>
      </c>
      <c r="S84" s="255">
        <v>12.92</v>
      </c>
      <c r="T84" s="255">
        <v>0</v>
      </c>
      <c r="U84" s="255">
        <v>-5.7830000000000004</v>
      </c>
      <c r="V84" s="255">
        <v>0</v>
      </c>
      <c r="W84" s="255">
        <v>7.1360000000000001</v>
      </c>
      <c r="X84" s="255">
        <v>0</v>
      </c>
      <c r="Y84" s="255">
        <v>-20.292000000000002</v>
      </c>
      <c r="Z84" s="255">
        <v>0.17300000000000004</v>
      </c>
      <c r="AA84" s="255">
        <v>-12.983000000000001</v>
      </c>
      <c r="AB84"/>
    </row>
    <row r="85" spans="2:28">
      <c r="B85" s="103"/>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row>
    <row r="86" spans="2:28">
      <c r="B86" s="103"/>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row>
    <row r="87" spans="2:28">
      <c r="B87" s="103"/>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row>
    <row r="88" spans="2:28">
      <c r="B88" s="103"/>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row>
    <row r="89" spans="2:28" ht="12.5">
      <c r="C89" s="706"/>
      <c r="D89" s="706"/>
      <c r="E89" s="706"/>
      <c r="F89" s="706"/>
      <c r="G89" s="706"/>
      <c r="H89" s="706"/>
      <c r="I89" s="706"/>
      <c r="J89" s="706"/>
      <c r="K89" s="706"/>
      <c r="L89" s="706"/>
      <c r="M89" s="706"/>
      <c r="N89" s="706"/>
      <c r="O89" s="706"/>
      <c r="P89" s="706"/>
      <c r="Q89" s="706"/>
      <c r="R89" s="706"/>
      <c r="S89" s="706"/>
      <c r="T89" s="706"/>
      <c r="U89" s="706"/>
      <c r="V89" s="706"/>
      <c r="W89" s="706"/>
      <c r="X89" s="706"/>
      <c r="Y89" s="706"/>
      <c r="Z89" s="706"/>
      <c r="AA89" s="706"/>
      <c r="AB89"/>
    </row>
    <row r="90" spans="2:28">
      <c r="AB90"/>
    </row>
    <row r="91" spans="2:28">
      <c r="AB91"/>
    </row>
    <row r="92" spans="2:28">
      <c r="AB92"/>
    </row>
    <row r="93" spans="2:28">
      <c r="AB93"/>
    </row>
    <row r="94" spans="2:28">
      <c r="AB94"/>
    </row>
    <row r="95" spans="2:28">
      <c r="AB95"/>
    </row>
    <row r="96" spans="2:28">
      <c r="AB96"/>
    </row>
    <row r="97" spans="28:28">
      <c r="AB97"/>
    </row>
    <row r="98" spans="28:28">
      <c r="AB98"/>
    </row>
    <row r="99" spans="28:28">
      <c r="AB99"/>
    </row>
    <row r="100" spans="28:28">
      <c r="AB100"/>
    </row>
    <row r="101" spans="28:28">
      <c r="AB101"/>
    </row>
    <row r="102" spans="28:28">
      <c r="AB102"/>
    </row>
  </sheetData>
  <mergeCells count="18">
    <mergeCell ref="Z46:AA46"/>
    <mergeCell ref="T46:U46"/>
    <mergeCell ref="V46:W46"/>
    <mergeCell ref="T3:U3"/>
    <mergeCell ref="X46:Y46"/>
    <mergeCell ref="V3:W3"/>
    <mergeCell ref="X3:Y3"/>
    <mergeCell ref="Z3:AA3"/>
    <mergeCell ref="J3:K3"/>
    <mergeCell ref="L3:M3"/>
    <mergeCell ref="N3:O3"/>
    <mergeCell ref="P3:Q3"/>
    <mergeCell ref="R3:S3"/>
    <mergeCell ref="J46:K46"/>
    <mergeCell ref="L46:M46"/>
    <mergeCell ref="N46:O46"/>
    <mergeCell ref="P46:Q46"/>
    <mergeCell ref="R46:S46"/>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activeCell="G6" sqref="G6"/>
    </sheetView>
  </sheetViews>
  <sheetFormatPr baseColWidth="10" defaultColWidth="11.453125" defaultRowHeight="13"/>
  <cols>
    <col min="1" max="1" width="11.453125" style="223"/>
    <col min="2" max="2" width="22.7265625" style="223" bestFit="1" customWidth="1"/>
    <col min="3" max="4" width="15.54296875" style="223" bestFit="1" customWidth="1"/>
    <col min="5" max="16384" width="11.453125" style="223"/>
  </cols>
  <sheetData>
    <row r="3" spans="1:8">
      <c r="B3" s="227" t="s">
        <v>13</v>
      </c>
    </row>
    <row r="4" spans="1:8">
      <c r="B4" s="227"/>
    </row>
    <row r="5" spans="1:8">
      <c r="B5" s="646"/>
      <c r="C5" s="832" t="s">
        <v>14</v>
      </c>
      <c r="D5" s="832"/>
      <c r="E5" s="832"/>
      <c r="F5" s="833" t="s">
        <v>15</v>
      </c>
      <c r="G5" s="833"/>
      <c r="H5" s="833"/>
    </row>
    <row r="6" spans="1:8">
      <c r="A6" s="290"/>
      <c r="B6" s="287" t="s">
        <v>16</v>
      </c>
      <c r="C6" s="288" t="s">
        <v>2</v>
      </c>
      <c r="D6" s="288" t="s">
        <v>3</v>
      </c>
      <c r="E6" s="289" t="s">
        <v>4</v>
      </c>
      <c r="F6" s="288" t="str">
        <f>'Reported EBITDA'!$F$5</f>
        <v>Q4 2024</v>
      </c>
      <c r="G6" s="288" t="str">
        <f>'Reported EBITDA'!$G$5</f>
        <v>Q4 2023</v>
      </c>
      <c r="H6" s="289" t="s">
        <v>4</v>
      </c>
    </row>
    <row r="7" spans="1:8">
      <c r="B7" s="228" t="s">
        <v>17</v>
      </c>
      <c r="C7" s="291">
        <v>65.728574993313728</v>
      </c>
      <c r="D7" s="273">
        <v>63.865216119530501</v>
      </c>
      <c r="E7" s="183">
        <v>2.9176427905540203E-2</v>
      </c>
      <c r="F7" s="291">
        <v>15.698764573891562</v>
      </c>
      <c r="G7" s="273">
        <v>15.51019663807897</v>
      </c>
      <c r="H7" s="183">
        <v>1.2157675380442434E-2</v>
      </c>
    </row>
    <row r="8" spans="1:8">
      <c r="B8" s="228" t="s">
        <v>18</v>
      </c>
      <c r="C8" s="291">
        <v>40.364755529611422</v>
      </c>
      <c r="D8" s="273">
        <v>40.235177990978059</v>
      </c>
      <c r="E8" s="183">
        <v>3.2205036762213979E-3</v>
      </c>
      <c r="F8" s="291">
        <v>9.0765398477195713</v>
      </c>
      <c r="G8" s="273">
        <v>8.7644059554225571</v>
      </c>
      <c r="H8" s="183">
        <v>3.5613810437876481E-2</v>
      </c>
    </row>
    <row r="12" spans="1:8">
      <c r="B12" s="227" t="s">
        <v>19</v>
      </c>
    </row>
    <row r="13" spans="1:8">
      <c r="B13" s="227"/>
    </row>
    <row r="14" spans="1:8">
      <c r="B14" s="646"/>
      <c r="C14" s="832" t="s">
        <v>14</v>
      </c>
      <c r="D14" s="832"/>
      <c r="E14" s="832"/>
      <c r="F14" s="833" t="s">
        <v>15</v>
      </c>
      <c r="G14" s="833"/>
      <c r="H14" s="833"/>
    </row>
    <row r="15" spans="1:8">
      <c r="B15" s="287" t="s">
        <v>16</v>
      </c>
      <c r="C15" s="288" t="s">
        <v>2</v>
      </c>
      <c r="D15" s="288" t="s">
        <v>3</v>
      </c>
      <c r="E15" s="289" t="s">
        <v>4</v>
      </c>
      <c r="F15" s="288" t="str">
        <f>'Reported EBITDA'!$F$5</f>
        <v>Q4 2024</v>
      </c>
      <c r="G15" s="288" t="str">
        <f>'Reported EBITDA'!$G$5</f>
        <v>Q4 2023</v>
      </c>
      <c r="H15" s="289" t="s">
        <v>4</v>
      </c>
    </row>
    <row r="16" spans="1:8">
      <c r="B16" s="228" t="s">
        <v>17</v>
      </c>
      <c r="C16" s="291">
        <v>106.91351964786919</v>
      </c>
      <c r="D16" s="273">
        <v>103.4116781005514</v>
      </c>
      <c r="E16" s="183">
        <v>3.3863114994737931E-2</v>
      </c>
      <c r="F16" s="291">
        <v>27.1201312391999</v>
      </c>
      <c r="G16" s="273">
        <v>27.035292724279614</v>
      </c>
      <c r="H16" s="183">
        <v>3.1380653350239207E-3</v>
      </c>
    </row>
    <row r="17" spans="2:8">
      <c r="B17" s="228" t="s">
        <v>20</v>
      </c>
      <c r="C17" s="291">
        <v>22.610597000000002</v>
      </c>
      <c r="D17" s="273">
        <v>22.196258</v>
      </c>
      <c r="E17" s="183">
        <v>1.866706541255736E-2</v>
      </c>
      <c r="F17" s="291">
        <v>22.610597000000002</v>
      </c>
      <c r="G17" s="273">
        <v>22.196258</v>
      </c>
      <c r="H17" s="183">
        <v>1.866706541255736E-2</v>
      </c>
    </row>
    <row r="22" spans="2:8">
      <c r="D22" s="229"/>
    </row>
    <row r="23" spans="2:8">
      <c r="D23" s="229"/>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39"/>
  <sheetViews>
    <sheetView showGridLines="0" topLeftCell="A91" zoomScale="83" workbookViewId="0">
      <selection activeCell="B105" sqref="B105"/>
    </sheetView>
  </sheetViews>
  <sheetFormatPr baseColWidth="10" defaultColWidth="11.453125" defaultRowHeight="12.5"/>
  <cols>
    <col min="1" max="1" width="12.1796875" style="89" customWidth="1"/>
    <col min="2" max="2" width="70.54296875" style="89" customWidth="1"/>
    <col min="3" max="3" width="19.81640625" style="89" customWidth="1"/>
    <col min="4" max="4" width="21.1796875" style="89" customWidth="1"/>
    <col min="5" max="5" width="17.7265625" style="89" customWidth="1"/>
    <col min="6" max="6" width="20.7265625" style="89" customWidth="1"/>
    <col min="7" max="7" width="19.7265625" style="89" customWidth="1"/>
    <col min="8" max="8" width="20.81640625" style="89" customWidth="1"/>
    <col min="9" max="9" width="18.54296875" style="89" customWidth="1"/>
    <col min="10" max="10" width="20.26953125" style="89" customWidth="1"/>
    <col min="11" max="11" width="20.54296875" style="89" customWidth="1"/>
    <col min="12" max="12" width="20.26953125" style="89" customWidth="1"/>
    <col min="13" max="13" width="22.7265625" style="89" customWidth="1"/>
    <col min="14" max="14" width="19.7265625" style="89" customWidth="1"/>
    <col min="15" max="15" width="21.26953125" style="89" customWidth="1"/>
    <col min="16" max="16" width="20.7265625" style="89" customWidth="1"/>
    <col min="17" max="17" width="20.453125" style="89" customWidth="1"/>
    <col min="18" max="18" width="21" style="89" customWidth="1"/>
    <col min="19" max="19" width="13.7265625" style="89" customWidth="1"/>
    <col min="20" max="20" width="14.26953125" style="89" customWidth="1"/>
    <col min="21" max="22" width="16" style="89" customWidth="1"/>
    <col min="23" max="23" width="17.453125" style="89" customWidth="1"/>
    <col min="24" max="24" width="15.81640625" style="89" customWidth="1"/>
    <col min="25" max="25" width="14.1796875" style="89" customWidth="1"/>
    <col min="26" max="26" width="16.26953125" style="89" customWidth="1"/>
    <col min="27" max="27" width="16.453125" style="89" customWidth="1"/>
    <col min="28" max="28" width="11.453125" style="89"/>
    <col min="29" max="31" width="17.26953125" style="89" customWidth="1"/>
    <col min="32" max="32" width="18.1796875" style="89" customWidth="1"/>
    <col min="33" max="33" width="17.54296875" style="89" customWidth="1"/>
    <col min="34" max="34" width="16" style="89" customWidth="1"/>
    <col min="35" max="35" width="11.453125" style="89"/>
    <col min="36" max="36" width="18.26953125" customWidth="1"/>
    <col min="37" max="37" width="53.54296875" customWidth="1"/>
  </cols>
  <sheetData>
    <row r="1" spans="1:35" s="89" customFormat="1">
      <c r="B1" s="245"/>
      <c r="C1" s="88"/>
      <c r="D1" s="88"/>
      <c r="E1" s="88"/>
      <c r="F1" s="88"/>
      <c r="G1" s="88"/>
      <c r="H1" s="88"/>
      <c r="I1" s="88"/>
      <c r="J1" s="88"/>
      <c r="K1" s="88"/>
      <c r="L1" s="88"/>
      <c r="M1" s="88"/>
      <c r="N1" s="88"/>
      <c r="O1" s="88"/>
      <c r="P1" s="88"/>
      <c r="Q1" s="88"/>
      <c r="R1" s="88"/>
      <c r="AI1"/>
    </row>
    <row r="2" spans="1:35" s="89" customFormat="1" ht="13">
      <c r="A2" s="938" t="s">
        <v>0</v>
      </c>
      <c r="B2" s="939"/>
      <c r="C2" s="927" t="s">
        <v>373</v>
      </c>
      <c r="D2" s="929"/>
      <c r="E2" s="927" t="s">
        <v>7</v>
      </c>
      <c r="F2" s="929"/>
      <c r="G2" s="927" t="s">
        <v>8</v>
      </c>
      <c r="H2" s="929"/>
      <c r="I2" s="927" t="s">
        <v>9</v>
      </c>
      <c r="J2" s="929"/>
      <c r="K2" s="927" t="s">
        <v>157</v>
      </c>
      <c r="L2" s="929"/>
      <c r="M2" s="927" t="s">
        <v>46</v>
      </c>
      <c r="N2" s="929"/>
      <c r="O2" s="927" t="s">
        <v>374</v>
      </c>
      <c r="P2" s="929"/>
      <c r="Q2" s="927" t="s">
        <v>49</v>
      </c>
      <c r="R2" s="929"/>
      <c r="AI2"/>
    </row>
    <row r="3" spans="1:35" s="89" customFormat="1" ht="13">
      <c r="A3" s="943" t="s">
        <v>375</v>
      </c>
      <c r="B3" s="944"/>
      <c r="C3" s="587" t="s">
        <v>338</v>
      </c>
      <c r="D3" s="589" t="s">
        <v>368</v>
      </c>
      <c r="E3" s="587" t="s">
        <v>338</v>
      </c>
      <c r="F3" s="589" t="s">
        <v>368</v>
      </c>
      <c r="G3" s="587" t="s">
        <v>338</v>
      </c>
      <c r="H3" s="589" t="s">
        <v>368</v>
      </c>
      <c r="I3" s="587" t="s">
        <v>338</v>
      </c>
      <c r="J3" s="589" t="s">
        <v>368</v>
      </c>
      <c r="K3" s="587" t="s">
        <v>338</v>
      </c>
      <c r="L3" s="589" t="s">
        <v>368</v>
      </c>
      <c r="M3" s="587" t="s">
        <v>338</v>
      </c>
      <c r="N3" s="589" t="s">
        <v>368</v>
      </c>
      <c r="O3" s="587" t="s">
        <v>338</v>
      </c>
      <c r="P3" s="589" t="s">
        <v>368</v>
      </c>
      <c r="Q3" s="587" t="s">
        <v>338</v>
      </c>
      <c r="R3" s="589" t="s">
        <v>368</v>
      </c>
      <c r="AI3"/>
    </row>
    <row r="4" spans="1:35" s="89" customFormat="1" ht="13">
      <c r="A4" s="945"/>
      <c r="B4" s="946"/>
      <c r="C4" s="588" t="s">
        <v>255</v>
      </c>
      <c r="D4" s="590" t="s">
        <v>255</v>
      </c>
      <c r="E4" s="588" t="s">
        <v>255</v>
      </c>
      <c r="F4" s="590" t="s">
        <v>255</v>
      </c>
      <c r="G4" s="588" t="s">
        <v>255</v>
      </c>
      <c r="H4" s="590" t="s">
        <v>255</v>
      </c>
      <c r="I4" s="588" t="s">
        <v>255</v>
      </c>
      <c r="J4" s="590" t="s">
        <v>255</v>
      </c>
      <c r="K4" s="588" t="s">
        <v>255</v>
      </c>
      <c r="L4" s="590" t="s">
        <v>255</v>
      </c>
      <c r="M4" s="588" t="s">
        <v>255</v>
      </c>
      <c r="N4" s="590" t="s">
        <v>255</v>
      </c>
      <c r="O4" s="588" t="s">
        <v>255</v>
      </c>
      <c r="P4" s="590" t="s">
        <v>255</v>
      </c>
      <c r="Q4" s="588" t="s">
        <v>255</v>
      </c>
      <c r="R4" s="590" t="s">
        <v>255</v>
      </c>
      <c r="AI4"/>
    </row>
    <row r="5" spans="1:35" s="167" customFormat="1" ht="13">
      <c r="A5" s="158" t="s">
        <v>376</v>
      </c>
      <c r="B5" s="159"/>
      <c r="C5" s="585">
        <v>1539.9090000000001</v>
      </c>
      <c r="D5" s="268">
        <v>411.18400000000003</v>
      </c>
      <c r="E5" s="585">
        <v>442.916</v>
      </c>
      <c r="F5" s="268">
        <v>190.84100000000001</v>
      </c>
      <c r="G5" s="585">
        <v>3483.77</v>
      </c>
      <c r="H5" s="268">
        <v>4559.8249999999998</v>
      </c>
      <c r="I5" s="585">
        <v>872.81399999999996</v>
      </c>
      <c r="J5" s="268">
        <v>1258.8019999999999</v>
      </c>
      <c r="K5" s="585">
        <v>897.26900000000001</v>
      </c>
      <c r="L5" s="268">
        <v>3957.192</v>
      </c>
      <c r="M5" s="585">
        <v>171.982</v>
      </c>
      <c r="N5" s="268">
        <v>150.01</v>
      </c>
      <c r="O5" s="585">
        <v>-6.7930000000000001</v>
      </c>
      <c r="P5" s="268">
        <v>-208.39500000000001</v>
      </c>
      <c r="Q5" s="585">
        <v>7401.8670000000002</v>
      </c>
      <c r="R5" s="268">
        <v>10319.459000000001</v>
      </c>
      <c r="AI5"/>
    </row>
    <row r="6" spans="1:35" s="89" customFormat="1">
      <c r="A6" s="160"/>
      <c r="B6" s="161" t="s">
        <v>377</v>
      </c>
      <c r="C6" s="586">
        <v>1523.1610000000001</v>
      </c>
      <c r="D6" s="269">
        <v>9.4979999999999993</v>
      </c>
      <c r="E6" s="586">
        <v>24.251999999999999</v>
      </c>
      <c r="F6" s="269">
        <v>7.1820000000000004</v>
      </c>
      <c r="G6" s="586">
        <v>635.90499999999997</v>
      </c>
      <c r="H6" s="269">
        <v>1056.1120000000001</v>
      </c>
      <c r="I6" s="586">
        <v>204.18100000000001</v>
      </c>
      <c r="J6" s="269">
        <v>372.58100000000002</v>
      </c>
      <c r="K6" s="586">
        <v>606.07000000000005</v>
      </c>
      <c r="L6" s="269">
        <v>6.1210000000000004</v>
      </c>
      <c r="M6" s="586">
        <v>82.516000000000005</v>
      </c>
      <c r="N6" s="269">
        <v>48.69</v>
      </c>
      <c r="O6" s="586">
        <v>0</v>
      </c>
      <c r="P6" s="269">
        <v>0</v>
      </c>
      <c r="Q6" s="586">
        <v>3076.085</v>
      </c>
      <c r="R6" s="269">
        <v>1500.184</v>
      </c>
      <c r="AI6"/>
    </row>
    <row r="7" spans="1:35" s="89" customFormat="1">
      <c r="A7" s="160"/>
      <c r="B7" s="161" t="s">
        <v>378</v>
      </c>
      <c r="C7" s="586">
        <v>0.13500000000000001</v>
      </c>
      <c r="D7" s="269">
        <v>0.13500000000000001</v>
      </c>
      <c r="E7" s="586">
        <v>29.706</v>
      </c>
      <c r="F7" s="269">
        <v>10.129</v>
      </c>
      <c r="G7" s="586">
        <v>217.858</v>
      </c>
      <c r="H7" s="269">
        <v>140.82900000000001</v>
      </c>
      <c r="I7" s="586">
        <v>17.251000000000001</v>
      </c>
      <c r="J7" s="269">
        <v>3.5859999999999999</v>
      </c>
      <c r="K7" s="586">
        <v>0</v>
      </c>
      <c r="L7" s="269">
        <v>0</v>
      </c>
      <c r="M7" s="586">
        <v>1.7999999999999999E-2</v>
      </c>
      <c r="N7" s="269">
        <v>0</v>
      </c>
      <c r="O7" s="586">
        <v>0</v>
      </c>
      <c r="P7" s="269">
        <v>0</v>
      </c>
      <c r="Q7" s="586">
        <v>264.96800000000002</v>
      </c>
      <c r="R7" s="269">
        <v>154.679</v>
      </c>
      <c r="AI7"/>
    </row>
    <row r="8" spans="1:35" s="89" customFormat="1">
      <c r="A8" s="160"/>
      <c r="B8" s="161" t="s">
        <v>379</v>
      </c>
      <c r="C8" s="586">
        <v>4.2110000000000003</v>
      </c>
      <c r="D8" s="269">
        <v>3.4009999999999998</v>
      </c>
      <c r="E8" s="586">
        <v>38.003</v>
      </c>
      <c r="F8" s="269">
        <v>19.169</v>
      </c>
      <c r="G8" s="586">
        <v>313.084</v>
      </c>
      <c r="H8" s="269">
        <v>647.92700000000002</v>
      </c>
      <c r="I8" s="586">
        <v>23.548999999999999</v>
      </c>
      <c r="J8" s="269">
        <v>46.308</v>
      </c>
      <c r="K8" s="586">
        <v>29.344000000000001</v>
      </c>
      <c r="L8" s="269">
        <v>29.760999999999999</v>
      </c>
      <c r="M8" s="586">
        <v>7.976</v>
      </c>
      <c r="N8" s="269">
        <v>6.71</v>
      </c>
      <c r="O8" s="586">
        <v>0.98</v>
      </c>
      <c r="P8" s="269">
        <v>0</v>
      </c>
      <c r="Q8" s="586">
        <v>417.14699999999999</v>
      </c>
      <c r="R8" s="269">
        <v>753.27599999999995</v>
      </c>
      <c r="AI8"/>
    </row>
    <row r="9" spans="1:35" s="89" customFormat="1">
      <c r="A9" s="160"/>
      <c r="B9" s="161" t="s">
        <v>380</v>
      </c>
      <c r="C9" s="586">
        <v>0.875</v>
      </c>
      <c r="D9" s="269">
        <v>1.21</v>
      </c>
      <c r="E9" s="586">
        <v>288.73599999999999</v>
      </c>
      <c r="F9" s="269">
        <v>116.31699999999999</v>
      </c>
      <c r="G9" s="586">
        <v>1893.154</v>
      </c>
      <c r="H9" s="269">
        <v>2262.9760000000001</v>
      </c>
      <c r="I9" s="586">
        <v>440.68099999999998</v>
      </c>
      <c r="J9" s="269">
        <v>593.12</v>
      </c>
      <c r="K9" s="586">
        <v>2.3E-2</v>
      </c>
      <c r="L9" s="269">
        <v>1E-3</v>
      </c>
      <c r="M9" s="586">
        <v>53.042999999999999</v>
      </c>
      <c r="N9" s="269">
        <v>58.609000000000002</v>
      </c>
      <c r="O9" s="586">
        <v>-0.54600000000000004</v>
      </c>
      <c r="P9" s="269">
        <v>0.80600000000000005</v>
      </c>
      <c r="Q9" s="586">
        <v>2262.9760000000001</v>
      </c>
      <c r="R9" s="269">
        <v>3033.0390000000002</v>
      </c>
      <c r="AI9"/>
    </row>
    <row r="10" spans="1:35" s="89" customFormat="1">
      <c r="A10" s="160"/>
      <c r="B10" s="161" t="s">
        <v>381</v>
      </c>
      <c r="C10" s="586">
        <v>2.1480000000000001</v>
      </c>
      <c r="D10" s="269">
        <v>2.2749999999999999</v>
      </c>
      <c r="E10" s="586">
        <v>3.3180000000000001</v>
      </c>
      <c r="F10" s="269">
        <v>0.183</v>
      </c>
      <c r="G10" s="586">
        <v>12.513999999999999</v>
      </c>
      <c r="H10" s="269">
        <v>15.366</v>
      </c>
      <c r="I10" s="586">
        <v>2.2639999999999998</v>
      </c>
      <c r="J10" s="269">
        <v>1.889</v>
      </c>
      <c r="K10" s="586">
        <v>0</v>
      </c>
      <c r="L10" s="269">
        <v>3.0000000000000001E-3</v>
      </c>
      <c r="M10" s="586">
        <v>1.958</v>
      </c>
      <c r="N10" s="269">
        <v>1.8029999999999999</v>
      </c>
      <c r="O10" s="586">
        <v>-7.2270000000000003</v>
      </c>
      <c r="P10" s="269">
        <v>-4.1760000000000002</v>
      </c>
      <c r="Q10" s="586">
        <v>15.366</v>
      </c>
      <c r="R10" s="269">
        <v>17.343</v>
      </c>
      <c r="AI10"/>
    </row>
    <row r="11" spans="1:35" s="89" customFormat="1">
      <c r="A11" s="160"/>
      <c r="B11" s="161" t="s">
        <v>382</v>
      </c>
      <c r="C11" s="586">
        <v>0</v>
      </c>
      <c r="D11" s="269">
        <v>0</v>
      </c>
      <c r="E11" s="586">
        <v>44.259</v>
      </c>
      <c r="F11" s="269">
        <v>27.628</v>
      </c>
      <c r="G11" s="586">
        <v>292.17599999999999</v>
      </c>
      <c r="H11" s="269">
        <v>332.04899999999998</v>
      </c>
      <c r="I11" s="586">
        <v>99.602999999999994</v>
      </c>
      <c r="J11" s="269">
        <v>129.85499999999999</v>
      </c>
      <c r="K11" s="586">
        <v>0</v>
      </c>
      <c r="L11" s="269">
        <v>0</v>
      </c>
      <c r="M11" s="586">
        <v>9.1370000000000005</v>
      </c>
      <c r="N11" s="269">
        <v>8.3580000000000005</v>
      </c>
      <c r="O11" s="586">
        <v>0</v>
      </c>
      <c r="P11" s="269">
        <v>0</v>
      </c>
      <c r="Q11" s="586">
        <v>332.04899999999998</v>
      </c>
      <c r="R11" s="269">
        <v>497.89</v>
      </c>
      <c r="AI11"/>
    </row>
    <row r="12" spans="1:35" s="89" customFormat="1">
      <c r="A12" s="160"/>
      <c r="B12" s="161" t="s">
        <v>383</v>
      </c>
      <c r="C12" s="586">
        <v>9.3789999999999996</v>
      </c>
      <c r="D12" s="269">
        <v>9.3859999999999992</v>
      </c>
      <c r="E12" s="586">
        <v>14.641999999999999</v>
      </c>
      <c r="F12" s="269">
        <v>1.167</v>
      </c>
      <c r="G12" s="586">
        <v>119.07899999999999</v>
      </c>
      <c r="H12" s="269">
        <v>104.566</v>
      </c>
      <c r="I12" s="586">
        <v>34.500999999999998</v>
      </c>
      <c r="J12" s="269">
        <v>1.8839999999999999</v>
      </c>
      <c r="K12" s="586">
        <v>66.62</v>
      </c>
      <c r="L12" s="269">
        <v>0.14299999999999999</v>
      </c>
      <c r="M12" s="586">
        <v>17.334</v>
      </c>
      <c r="N12" s="269">
        <v>25.84</v>
      </c>
      <c r="O12" s="586">
        <v>0</v>
      </c>
      <c r="P12" s="269">
        <v>0</v>
      </c>
      <c r="Q12" s="586">
        <v>104.566</v>
      </c>
      <c r="R12" s="269">
        <v>142.98599999999999</v>
      </c>
      <c r="AI12"/>
    </row>
    <row r="13" spans="1:35" s="89" customFormat="1">
      <c r="A13" s="168"/>
      <c r="B13" s="168"/>
      <c r="C13" s="168"/>
      <c r="D13" s="168"/>
      <c r="E13" s="168"/>
      <c r="F13" s="168"/>
      <c r="G13" s="168"/>
      <c r="H13" s="168"/>
      <c r="I13" s="168"/>
      <c r="J13" s="168"/>
      <c r="K13" s="168"/>
      <c r="L13" s="168"/>
      <c r="M13" s="168"/>
      <c r="N13" s="168"/>
      <c r="O13" s="168"/>
      <c r="P13" s="168"/>
      <c r="Q13" s="168"/>
      <c r="R13" s="168"/>
      <c r="AI13"/>
    </row>
    <row r="14" spans="1:35" s="89" customFormat="1" ht="25">
      <c r="A14" s="160"/>
      <c r="B14" s="164" t="s">
        <v>384</v>
      </c>
      <c r="C14" s="586">
        <v>0</v>
      </c>
      <c r="D14" s="270">
        <v>385.279</v>
      </c>
      <c r="E14" s="586">
        <v>0</v>
      </c>
      <c r="F14" s="270">
        <v>9.0660000000000007</v>
      </c>
      <c r="G14" s="586">
        <v>0</v>
      </c>
      <c r="H14" s="270">
        <v>0</v>
      </c>
      <c r="I14" s="586">
        <v>50.783999999999999</v>
      </c>
      <c r="J14" s="270">
        <v>109.57899999999999</v>
      </c>
      <c r="K14" s="586">
        <v>195.21199999999999</v>
      </c>
      <c r="L14" s="270">
        <v>3921.163</v>
      </c>
      <c r="M14" s="586">
        <v>0</v>
      </c>
      <c r="N14" s="270">
        <v>0</v>
      </c>
      <c r="O14" s="586">
        <v>0</v>
      </c>
      <c r="P14" s="270">
        <v>-205.02500000000001</v>
      </c>
      <c r="Q14" s="586">
        <v>0</v>
      </c>
      <c r="R14" s="270">
        <v>4220.0619999999999</v>
      </c>
      <c r="AI14"/>
    </row>
    <row r="15" spans="1:35" s="89" customFormat="1">
      <c r="A15" s="168"/>
      <c r="B15" s="168"/>
      <c r="C15" s="168"/>
      <c r="D15" s="168"/>
      <c r="E15" s="168"/>
      <c r="F15" s="168"/>
      <c r="G15" s="168"/>
      <c r="H15" s="168"/>
      <c r="I15" s="168"/>
      <c r="J15" s="168"/>
      <c r="K15" s="168"/>
      <c r="L15" s="168"/>
      <c r="M15" s="168"/>
      <c r="N15" s="168"/>
      <c r="O15" s="168"/>
      <c r="P15" s="168"/>
      <c r="Q15" s="168"/>
      <c r="R15" s="168"/>
      <c r="AI15"/>
    </row>
    <row r="16" spans="1:35" s="167" customFormat="1" ht="13">
      <c r="A16" s="158" t="s">
        <v>385</v>
      </c>
      <c r="B16" s="159"/>
      <c r="C16" s="585">
        <v>17722.205999999998</v>
      </c>
      <c r="D16" s="271">
        <v>17848.877</v>
      </c>
      <c r="E16" s="585">
        <v>3309.9029999999998</v>
      </c>
      <c r="F16" s="271">
        <v>1987.232</v>
      </c>
      <c r="G16" s="585">
        <v>14624.99</v>
      </c>
      <c r="H16" s="271">
        <v>17759.633999999998</v>
      </c>
      <c r="I16" s="585">
        <v>4899.4009999999998</v>
      </c>
      <c r="J16" s="271">
        <v>5132.2489999999998</v>
      </c>
      <c r="K16" s="585">
        <v>2.0910000000000002</v>
      </c>
      <c r="L16" s="271">
        <v>2.121</v>
      </c>
      <c r="M16" s="585">
        <v>1445.729</v>
      </c>
      <c r="N16" s="271">
        <v>1498.307</v>
      </c>
      <c r="O16" s="585">
        <v>-17939.333999999999</v>
      </c>
      <c r="P16" s="271">
        <v>-17693.199000000001</v>
      </c>
      <c r="Q16" s="585">
        <v>17759.633999999998</v>
      </c>
      <c r="R16" s="271">
        <v>26535.221000000001</v>
      </c>
      <c r="AI16"/>
    </row>
    <row r="17" spans="1:35" s="89" customFormat="1">
      <c r="A17" s="160"/>
      <c r="B17" s="161" t="s">
        <v>386</v>
      </c>
      <c r="C17" s="586">
        <v>0</v>
      </c>
      <c r="D17" s="270">
        <v>0</v>
      </c>
      <c r="E17" s="586">
        <v>11.253</v>
      </c>
      <c r="F17" s="270">
        <v>5.4420000000000002</v>
      </c>
      <c r="G17" s="586">
        <v>4487.7479999999996</v>
      </c>
      <c r="H17" s="270">
        <v>4984.3379999999997</v>
      </c>
      <c r="I17" s="586">
        <v>4.2850000000000001</v>
      </c>
      <c r="J17" s="270">
        <v>7.8109999999999999</v>
      </c>
      <c r="K17" s="586">
        <v>0</v>
      </c>
      <c r="L17" s="270">
        <v>0</v>
      </c>
      <c r="M17" s="586">
        <v>85.858999999999995</v>
      </c>
      <c r="N17" s="270">
        <v>87.635999999999996</v>
      </c>
      <c r="O17" s="586">
        <v>0</v>
      </c>
      <c r="P17" s="270">
        <v>0</v>
      </c>
      <c r="Q17" s="586">
        <v>4984.3379999999997</v>
      </c>
      <c r="R17" s="270">
        <v>5085.2269999999999</v>
      </c>
      <c r="AI17"/>
    </row>
    <row r="18" spans="1:35" s="89" customFormat="1">
      <c r="A18" s="160"/>
      <c r="B18" s="161" t="s">
        <v>387</v>
      </c>
      <c r="C18" s="586">
        <v>4.8019999999999996</v>
      </c>
      <c r="D18" s="270">
        <v>3.1709999999999998</v>
      </c>
      <c r="E18" s="586">
        <v>0.123</v>
      </c>
      <c r="F18" s="270">
        <v>4.0000000000000001E-3</v>
      </c>
      <c r="G18" s="586">
        <v>1564.8989999999999</v>
      </c>
      <c r="H18" s="270">
        <v>1786.069</v>
      </c>
      <c r="I18" s="586">
        <v>52.750999999999998</v>
      </c>
      <c r="J18" s="270">
        <v>55.753999999999998</v>
      </c>
      <c r="K18" s="586">
        <v>0</v>
      </c>
      <c r="L18" s="270">
        <v>0</v>
      </c>
      <c r="M18" s="586">
        <v>14.737</v>
      </c>
      <c r="N18" s="270">
        <v>18.283999999999999</v>
      </c>
      <c r="O18" s="586">
        <v>0</v>
      </c>
      <c r="P18" s="270">
        <v>0</v>
      </c>
      <c r="Q18" s="586">
        <v>1637.3119999999999</v>
      </c>
      <c r="R18" s="270">
        <v>1863.2819999999999</v>
      </c>
      <c r="AI18"/>
    </row>
    <row r="19" spans="1:35" s="89" customFormat="1">
      <c r="A19" s="160"/>
      <c r="B19" s="161" t="s">
        <v>388</v>
      </c>
      <c r="C19" s="586">
        <v>2.5000000000000001E-2</v>
      </c>
      <c r="D19" s="270">
        <v>3.5999999999999997E-2</v>
      </c>
      <c r="E19" s="586">
        <v>66.963999999999999</v>
      </c>
      <c r="F19" s="270">
        <v>94.873999999999995</v>
      </c>
      <c r="G19" s="586">
        <v>137.24100000000001</v>
      </c>
      <c r="H19" s="270">
        <v>315.50599999999997</v>
      </c>
      <c r="I19" s="586">
        <v>11.707000000000001</v>
      </c>
      <c r="J19" s="270">
        <v>13.974</v>
      </c>
      <c r="K19" s="586">
        <v>0</v>
      </c>
      <c r="L19" s="270">
        <v>0</v>
      </c>
      <c r="M19" s="586">
        <v>0.51</v>
      </c>
      <c r="N19" s="270">
        <v>0.51</v>
      </c>
      <c r="O19" s="586">
        <v>0</v>
      </c>
      <c r="P19" s="270">
        <v>0</v>
      </c>
      <c r="Q19" s="586">
        <v>216.447</v>
      </c>
      <c r="R19" s="270">
        <v>424.9</v>
      </c>
      <c r="AI19"/>
    </row>
    <row r="20" spans="1:35" s="89" customFormat="1">
      <c r="A20" s="160"/>
      <c r="B20" s="161" t="s">
        <v>389</v>
      </c>
      <c r="C20" s="586">
        <v>86.793000000000006</v>
      </c>
      <c r="D20" s="270">
        <v>92.915000000000006</v>
      </c>
      <c r="E20" s="586">
        <v>3.0000000000000001E-3</v>
      </c>
      <c r="F20" s="270">
        <v>3.0000000000000001E-3</v>
      </c>
      <c r="G20" s="586">
        <v>0</v>
      </c>
      <c r="H20" s="270">
        <v>0</v>
      </c>
      <c r="I20" s="586">
        <v>0</v>
      </c>
      <c r="J20" s="270">
        <v>0</v>
      </c>
      <c r="K20" s="586">
        <v>0</v>
      </c>
      <c r="L20" s="270">
        <v>0</v>
      </c>
      <c r="M20" s="586">
        <v>0</v>
      </c>
      <c r="N20" s="270">
        <v>0</v>
      </c>
      <c r="O20" s="586">
        <v>-86.793000000000006</v>
      </c>
      <c r="P20" s="270">
        <v>-92.915000000000006</v>
      </c>
      <c r="Q20" s="586">
        <v>3.0000000000000001E-3</v>
      </c>
      <c r="R20" s="270">
        <v>3.0000000000000001E-3</v>
      </c>
      <c r="AI20"/>
    </row>
    <row r="21" spans="1:35" s="89" customFormat="1">
      <c r="A21" s="160"/>
      <c r="B21" s="161" t="s">
        <v>390</v>
      </c>
      <c r="C21" s="586">
        <v>17587.120999999999</v>
      </c>
      <c r="D21" s="270">
        <v>17715.352999999999</v>
      </c>
      <c r="E21" s="586">
        <v>556.88900000000001</v>
      </c>
      <c r="F21" s="270">
        <v>340.52600000000001</v>
      </c>
      <c r="G21" s="586">
        <v>0.44400000000000001</v>
      </c>
      <c r="H21" s="270">
        <v>0.71799999999999997</v>
      </c>
      <c r="I21" s="586">
        <v>9.7569999999999997</v>
      </c>
      <c r="J21" s="270">
        <v>15.37</v>
      </c>
      <c r="K21" s="586">
        <v>0</v>
      </c>
      <c r="L21" s="270">
        <v>0</v>
      </c>
      <c r="M21" s="586">
        <v>356.22399999999999</v>
      </c>
      <c r="N21" s="270">
        <v>356.22399999999999</v>
      </c>
      <c r="O21" s="586">
        <v>-18496.919999999998</v>
      </c>
      <c r="P21" s="270">
        <v>-18411.616000000002</v>
      </c>
      <c r="Q21" s="586">
        <v>13.515000000000001</v>
      </c>
      <c r="R21" s="270">
        <v>16.574999999999999</v>
      </c>
      <c r="AI21"/>
    </row>
    <row r="22" spans="1:35" s="89" customFormat="1">
      <c r="A22" s="160"/>
      <c r="B22" s="161" t="s">
        <v>391</v>
      </c>
      <c r="C22" s="586">
        <v>0</v>
      </c>
      <c r="D22" s="270">
        <v>0</v>
      </c>
      <c r="E22" s="586">
        <v>125.369</v>
      </c>
      <c r="F22" s="270">
        <v>76.064999999999998</v>
      </c>
      <c r="G22" s="586">
        <v>2494.6880000000001</v>
      </c>
      <c r="H22" s="270">
        <v>3401.4580000000001</v>
      </c>
      <c r="I22" s="586">
        <v>144.33699999999999</v>
      </c>
      <c r="J22" s="270">
        <v>203.48500000000001</v>
      </c>
      <c r="K22" s="586">
        <v>1.7789999999999999</v>
      </c>
      <c r="L22" s="270">
        <v>1.8049999999999999</v>
      </c>
      <c r="M22" s="586">
        <v>169.12299999999999</v>
      </c>
      <c r="N22" s="270">
        <v>186.01400000000001</v>
      </c>
      <c r="O22" s="586">
        <v>0</v>
      </c>
      <c r="P22" s="270">
        <v>0</v>
      </c>
      <c r="Q22" s="586">
        <v>2935.2959999999998</v>
      </c>
      <c r="R22" s="270">
        <v>3868.8270000000002</v>
      </c>
      <c r="AI22"/>
    </row>
    <row r="23" spans="1:35" s="89" customFormat="1">
      <c r="A23" s="160"/>
      <c r="B23" s="161" t="s">
        <v>392</v>
      </c>
      <c r="C23" s="586">
        <v>0</v>
      </c>
      <c r="D23" s="270">
        <v>0</v>
      </c>
      <c r="E23" s="586">
        <v>0</v>
      </c>
      <c r="F23" s="270">
        <v>0</v>
      </c>
      <c r="G23" s="586">
        <v>415.45100000000002</v>
      </c>
      <c r="H23" s="270">
        <v>528.37</v>
      </c>
      <c r="I23" s="586">
        <v>27.056999999999999</v>
      </c>
      <c r="J23" s="270">
        <v>27.058</v>
      </c>
      <c r="K23" s="586">
        <v>0</v>
      </c>
      <c r="L23" s="270">
        <v>0</v>
      </c>
      <c r="M23" s="586">
        <v>1.1579999999999999</v>
      </c>
      <c r="N23" s="270">
        <v>1.1579999999999999</v>
      </c>
      <c r="O23" s="586">
        <v>644.37900000000002</v>
      </c>
      <c r="P23" s="270">
        <v>811.33199999999999</v>
      </c>
      <c r="Q23" s="586">
        <v>1088.0450000000001</v>
      </c>
      <c r="R23" s="270">
        <v>1367.9179999999999</v>
      </c>
      <c r="AI23"/>
    </row>
    <row r="24" spans="1:35" s="89" customFormat="1">
      <c r="A24" s="160"/>
      <c r="B24" s="161" t="s">
        <v>393</v>
      </c>
      <c r="C24" s="586">
        <v>0.60499999999999998</v>
      </c>
      <c r="D24" s="270">
        <v>0</v>
      </c>
      <c r="E24" s="586">
        <v>2536.3690000000001</v>
      </c>
      <c r="F24" s="270">
        <v>1460.548</v>
      </c>
      <c r="G24" s="586">
        <v>4769.2950000000001</v>
      </c>
      <c r="H24" s="270">
        <v>5766.6350000000002</v>
      </c>
      <c r="I24" s="586">
        <v>4593.0010000000002</v>
      </c>
      <c r="J24" s="270">
        <v>4749.6909999999998</v>
      </c>
      <c r="K24" s="586">
        <v>0.312</v>
      </c>
      <c r="L24" s="270">
        <v>0.316</v>
      </c>
      <c r="M24" s="586">
        <v>803.93899999999996</v>
      </c>
      <c r="N24" s="270">
        <v>833.97900000000004</v>
      </c>
      <c r="O24" s="586">
        <v>0</v>
      </c>
      <c r="P24" s="270">
        <v>0</v>
      </c>
      <c r="Q24" s="586">
        <v>12703.521000000001</v>
      </c>
      <c r="R24" s="270">
        <v>12811.169</v>
      </c>
      <c r="AI24"/>
    </row>
    <row r="25" spans="1:35" s="89" customFormat="1">
      <c r="A25" s="160"/>
      <c r="B25" s="161" t="s">
        <v>394</v>
      </c>
      <c r="C25" s="586">
        <v>0</v>
      </c>
      <c r="D25" s="270">
        <v>0</v>
      </c>
      <c r="E25" s="586">
        <v>0</v>
      </c>
      <c r="F25" s="270">
        <v>0</v>
      </c>
      <c r="G25" s="586">
        <v>6.2240000000000002</v>
      </c>
      <c r="H25" s="270">
        <v>7.6210000000000004</v>
      </c>
      <c r="I25" s="586">
        <v>0</v>
      </c>
      <c r="J25" s="270">
        <v>0</v>
      </c>
      <c r="K25" s="586">
        <v>0</v>
      </c>
      <c r="L25" s="270">
        <v>0</v>
      </c>
      <c r="M25" s="586">
        <v>0</v>
      </c>
      <c r="N25" s="270">
        <v>0</v>
      </c>
      <c r="O25" s="586">
        <v>0</v>
      </c>
      <c r="P25" s="270">
        <v>0</v>
      </c>
      <c r="Q25" s="586">
        <v>6.2240000000000002</v>
      </c>
      <c r="R25" s="270">
        <v>7.6210000000000004</v>
      </c>
      <c r="AI25"/>
    </row>
    <row r="26" spans="1:35" s="89" customFormat="1">
      <c r="A26" s="160"/>
      <c r="B26" s="161" t="s">
        <v>395</v>
      </c>
      <c r="C26" s="586">
        <v>0</v>
      </c>
      <c r="D26" s="270">
        <v>0</v>
      </c>
      <c r="E26" s="586">
        <v>1.071</v>
      </c>
      <c r="F26" s="270">
        <v>0.53400000000000003</v>
      </c>
      <c r="G26" s="586">
        <v>138.476</v>
      </c>
      <c r="H26" s="270">
        <v>116.26</v>
      </c>
      <c r="I26" s="586">
        <v>55.106000000000002</v>
      </c>
      <c r="J26" s="270">
        <v>57.591000000000001</v>
      </c>
      <c r="K26" s="586">
        <v>0</v>
      </c>
      <c r="L26" s="270">
        <v>0</v>
      </c>
      <c r="M26" s="586">
        <v>11.62</v>
      </c>
      <c r="N26" s="270">
        <v>11.287000000000001</v>
      </c>
      <c r="O26" s="586">
        <v>0</v>
      </c>
      <c r="P26" s="270">
        <v>0</v>
      </c>
      <c r="Q26" s="586">
        <v>206.273</v>
      </c>
      <c r="R26" s="270">
        <v>185.672</v>
      </c>
      <c r="AI26"/>
    </row>
    <row r="27" spans="1:35" s="89" customFormat="1">
      <c r="A27" s="160"/>
      <c r="B27" s="161" t="s">
        <v>396</v>
      </c>
      <c r="C27" s="586">
        <v>42.86</v>
      </c>
      <c r="D27" s="270">
        <v>37.402000000000001</v>
      </c>
      <c r="E27" s="586">
        <v>11.862</v>
      </c>
      <c r="F27" s="270">
        <v>9.2360000000000007</v>
      </c>
      <c r="G27" s="586">
        <v>610.524</v>
      </c>
      <c r="H27" s="270">
        <v>852.65899999999999</v>
      </c>
      <c r="I27" s="586">
        <v>1.4</v>
      </c>
      <c r="J27" s="270">
        <v>1.5149999999999999</v>
      </c>
      <c r="K27" s="586">
        <v>0</v>
      </c>
      <c r="L27" s="270">
        <v>0</v>
      </c>
      <c r="M27" s="586">
        <v>2.5590000000000002</v>
      </c>
      <c r="N27" s="270">
        <v>3.2149999999999999</v>
      </c>
      <c r="O27" s="586">
        <v>0</v>
      </c>
      <c r="P27" s="270">
        <v>0</v>
      </c>
      <c r="Q27" s="586">
        <v>669.20500000000004</v>
      </c>
      <c r="R27" s="270">
        <v>904.02700000000004</v>
      </c>
      <c r="AI27"/>
    </row>
    <row r="28" spans="1:35" s="89" customFormat="1">
      <c r="A28" s="88"/>
      <c r="B28" s="88"/>
      <c r="C28" s="88"/>
      <c r="D28" s="88"/>
      <c r="E28" s="88"/>
      <c r="F28" s="88"/>
      <c r="G28" s="88"/>
      <c r="H28" s="88"/>
      <c r="I28" s="88"/>
      <c r="J28" s="88"/>
      <c r="K28" s="88"/>
      <c r="L28" s="88"/>
      <c r="M28" s="88"/>
      <c r="N28" s="88"/>
      <c r="O28" s="88"/>
      <c r="P28" s="88"/>
      <c r="Q28" s="88"/>
      <c r="R28" s="88"/>
      <c r="AI28"/>
    </row>
    <row r="29" spans="1:35" s="167" customFormat="1" ht="13">
      <c r="A29" s="158" t="s">
        <v>397</v>
      </c>
      <c r="B29" s="159"/>
      <c r="C29" s="585">
        <v>19262.115000000002</v>
      </c>
      <c r="D29" s="271">
        <v>18260.061000000002</v>
      </c>
      <c r="E29" s="585">
        <v>3752.819</v>
      </c>
      <c r="F29" s="271">
        <v>2178.0729999999999</v>
      </c>
      <c r="G29" s="585">
        <v>18108.759999999998</v>
      </c>
      <c r="H29" s="271">
        <v>22319.458999999999</v>
      </c>
      <c r="I29" s="585">
        <v>5772.2150000000001</v>
      </c>
      <c r="J29" s="271">
        <v>6391.0510000000004</v>
      </c>
      <c r="K29" s="585">
        <v>899.36</v>
      </c>
      <c r="L29" s="271">
        <v>3959.3130000000001</v>
      </c>
      <c r="M29" s="585">
        <v>1617.711</v>
      </c>
      <c r="N29" s="271">
        <v>1648.317</v>
      </c>
      <c r="O29" s="585">
        <v>-17946.127</v>
      </c>
      <c r="P29" s="271">
        <v>-17901.594000000001</v>
      </c>
      <c r="Q29" s="585">
        <v>31466.852999999999</v>
      </c>
      <c r="R29" s="271">
        <v>36854.68</v>
      </c>
      <c r="AI29"/>
    </row>
    <row r="30" spans="1:35" s="89" customFormat="1">
      <c r="Q30" s="93"/>
      <c r="AI30"/>
    </row>
    <row r="31" spans="1:35" s="89" customFormat="1">
      <c r="D31" s="154"/>
      <c r="AI31"/>
    </row>
    <row r="32" spans="1:35" s="89" customFormat="1">
      <c r="D32" s="154"/>
      <c r="AI32"/>
    </row>
    <row r="33" spans="1:35" s="89" customFormat="1">
      <c r="D33" s="154"/>
      <c r="AI33"/>
    </row>
    <row r="34" spans="1:35" s="89" customFormat="1" ht="13">
      <c r="A34" s="938" t="s">
        <v>0</v>
      </c>
      <c r="B34" s="939"/>
      <c r="C34" s="927" t="s">
        <v>373</v>
      </c>
      <c r="D34" s="929"/>
      <c r="E34" s="927" t="s">
        <v>7</v>
      </c>
      <c r="F34" s="929"/>
      <c r="G34" s="927" t="s">
        <v>8</v>
      </c>
      <c r="H34" s="929"/>
      <c r="I34" s="927" t="s">
        <v>9</v>
      </c>
      <c r="J34" s="929"/>
      <c r="K34" s="927" t="s">
        <v>157</v>
      </c>
      <c r="L34" s="929"/>
      <c r="M34" s="927" t="s">
        <v>46</v>
      </c>
      <c r="N34" s="929"/>
      <c r="O34" s="927" t="s">
        <v>374</v>
      </c>
      <c r="P34" s="929"/>
      <c r="Q34" s="927" t="s">
        <v>49</v>
      </c>
      <c r="R34" s="929"/>
      <c r="AI34"/>
    </row>
    <row r="35" spans="1:35" s="89" customFormat="1" ht="13">
      <c r="A35" s="930" t="s">
        <v>398</v>
      </c>
      <c r="B35" s="940"/>
      <c r="C35" s="587" t="s">
        <v>338</v>
      </c>
      <c r="D35" s="589" t="s">
        <v>368</v>
      </c>
      <c r="E35" s="587" t="s">
        <v>338</v>
      </c>
      <c r="F35" s="589" t="s">
        <v>368</v>
      </c>
      <c r="G35" s="587" t="s">
        <v>338</v>
      </c>
      <c r="H35" s="589" t="s">
        <v>368</v>
      </c>
      <c r="I35" s="587" t="s">
        <v>338</v>
      </c>
      <c r="J35" s="589" t="s">
        <v>368</v>
      </c>
      <c r="K35" s="587" t="s">
        <v>338</v>
      </c>
      <c r="L35" s="589" t="s">
        <v>368</v>
      </c>
      <c r="M35" s="587" t="s">
        <v>338</v>
      </c>
      <c r="N35" s="589" t="s">
        <v>368</v>
      </c>
      <c r="O35" s="587" t="s">
        <v>338</v>
      </c>
      <c r="P35" s="589" t="s">
        <v>368</v>
      </c>
      <c r="Q35" s="587" t="s">
        <v>338</v>
      </c>
      <c r="R35" s="589" t="s">
        <v>368</v>
      </c>
      <c r="AI35"/>
    </row>
    <row r="36" spans="1:35" s="89" customFormat="1" ht="13">
      <c r="A36" s="941"/>
      <c r="B36" s="942"/>
      <c r="C36" s="588" t="s">
        <v>255</v>
      </c>
      <c r="D36" s="267" t="s">
        <v>255</v>
      </c>
      <c r="E36" s="588" t="s">
        <v>255</v>
      </c>
      <c r="F36" s="267" t="s">
        <v>255</v>
      </c>
      <c r="G36" s="588" t="s">
        <v>255</v>
      </c>
      <c r="H36" s="267" t="s">
        <v>255</v>
      </c>
      <c r="I36" s="588" t="s">
        <v>255</v>
      </c>
      <c r="J36" s="267" t="s">
        <v>255</v>
      </c>
      <c r="K36" s="588" t="s">
        <v>255</v>
      </c>
      <c r="L36" s="267" t="s">
        <v>255</v>
      </c>
      <c r="M36" s="588" t="s">
        <v>255</v>
      </c>
      <c r="N36" s="267" t="s">
        <v>255</v>
      </c>
      <c r="O36" s="588" t="s">
        <v>255</v>
      </c>
      <c r="P36" s="267" t="s">
        <v>255</v>
      </c>
      <c r="Q36" s="588" t="s">
        <v>255</v>
      </c>
      <c r="R36" s="267" t="s">
        <v>255</v>
      </c>
      <c r="AI36"/>
    </row>
    <row r="37" spans="1:35" s="167" customFormat="1" ht="13">
      <c r="A37" s="158" t="s">
        <v>399</v>
      </c>
      <c r="B37" s="159"/>
      <c r="C37" s="585">
        <v>399.65699999999998</v>
      </c>
      <c r="D37" s="271">
        <v>796.053</v>
      </c>
      <c r="E37" s="585">
        <v>832.01499999999999</v>
      </c>
      <c r="F37" s="271">
        <v>302.88400000000001</v>
      </c>
      <c r="G37" s="585">
        <v>3524.5360000000001</v>
      </c>
      <c r="H37" s="271">
        <v>4848.4110000000001</v>
      </c>
      <c r="I37" s="585">
        <v>1093.001</v>
      </c>
      <c r="J37" s="271">
        <v>1562.3869999999999</v>
      </c>
      <c r="K37" s="585">
        <v>757.23099999999999</v>
      </c>
      <c r="L37" s="271">
        <v>1943.2860000000001</v>
      </c>
      <c r="M37" s="585">
        <v>108.58</v>
      </c>
      <c r="N37" s="271">
        <v>135.63800000000001</v>
      </c>
      <c r="O37" s="585">
        <v>394.916</v>
      </c>
      <c r="P37" s="271">
        <v>138.761</v>
      </c>
      <c r="Q37" s="585">
        <v>7109.9359999999997</v>
      </c>
      <c r="R37" s="271">
        <v>9727.42</v>
      </c>
      <c r="AI37"/>
    </row>
    <row r="38" spans="1:35" s="822" customFormat="1">
      <c r="A38" s="818"/>
      <c r="B38" s="819" t="s">
        <v>400</v>
      </c>
      <c r="C38" s="820">
        <v>4.4139999999999997</v>
      </c>
      <c r="D38" s="821">
        <v>4.4160000000000004</v>
      </c>
      <c r="E38" s="820">
        <v>16.803000000000001</v>
      </c>
      <c r="F38" s="821">
        <v>0</v>
      </c>
      <c r="G38" s="820">
        <v>497.43400000000003</v>
      </c>
      <c r="H38" s="821">
        <v>1146.306</v>
      </c>
      <c r="I38" s="820">
        <v>455.74099999999999</v>
      </c>
      <c r="J38" s="821">
        <v>555.65099999999995</v>
      </c>
      <c r="K38" s="820">
        <v>0</v>
      </c>
      <c r="L38" s="821">
        <v>0</v>
      </c>
      <c r="M38" s="820">
        <v>0</v>
      </c>
      <c r="N38" s="821">
        <v>0</v>
      </c>
      <c r="O38" s="820">
        <v>0</v>
      </c>
      <c r="P38" s="821">
        <v>0</v>
      </c>
      <c r="Q38" s="820">
        <v>974.39200000000005</v>
      </c>
      <c r="R38" s="821">
        <v>1706.373</v>
      </c>
      <c r="AI38" s="817"/>
    </row>
    <row r="39" spans="1:35" s="89" customFormat="1">
      <c r="A39" s="160"/>
      <c r="B39" s="161" t="s">
        <v>401</v>
      </c>
      <c r="C39" s="586">
        <v>0</v>
      </c>
      <c r="D39" s="270">
        <v>0</v>
      </c>
      <c r="E39" s="586">
        <v>0</v>
      </c>
      <c r="F39" s="270">
        <v>3.0000000000000001E-3</v>
      </c>
      <c r="G39" s="586">
        <v>23.446999999999999</v>
      </c>
      <c r="H39" s="270">
        <v>18.864000000000001</v>
      </c>
      <c r="I39" s="586">
        <v>6.5270000000000001</v>
      </c>
      <c r="J39" s="270">
        <v>5.6159999999999997</v>
      </c>
      <c r="K39" s="586">
        <v>0</v>
      </c>
      <c r="L39" s="270">
        <v>0</v>
      </c>
      <c r="M39" s="586">
        <v>1.6359999999999999</v>
      </c>
      <c r="N39" s="270">
        <v>1.66</v>
      </c>
      <c r="O39" s="586">
        <v>0</v>
      </c>
      <c r="P39" s="270">
        <v>0</v>
      </c>
      <c r="Q39" s="586">
        <v>31.61</v>
      </c>
      <c r="R39" s="270">
        <v>26.143000000000001</v>
      </c>
      <c r="AI39"/>
    </row>
    <row r="40" spans="1:35" s="89" customFormat="1">
      <c r="A40" s="160"/>
      <c r="B40" s="161" t="s">
        <v>402</v>
      </c>
      <c r="C40" s="586">
        <v>74.850999999999999</v>
      </c>
      <c r="D40" s="270">
        <v>29.169</v>
      </c>
      <c r="E40" s="586">
        <v>720.298</v>
      </c>
      <c r="F40" s="270">
        <v>233.12700000000001</v>
      </c>
      <c r="G40" s="586">
        <v>2260.0239999999999</v>
      </c>
      <c r="H40" s="270">
        <v>2524.0129999999999</v>
      </c>
      <c r="I40" s="586">
        <v>513.92700000000002</v>
      </c>
      <c r="J40" s="270">
        <v>791.22900000000004</v>
      </c>
      <c r="K40" s="586">
        <v>1.03</v>
      </c>
      <c r="L40" s="270">
        <v>0.49299999999999999</v>
      </c>
      <c r="M40" s="586">
        <v>52.798000000000002</v>
      </c>
      <c r="N40" s="270">
        <v>82.078000000000003</v>
      </c>
      <c r="O40" s="586">
        <v>70.884</v>
      </c>
      <c r="P40" s="270">
        <v>25.536000000000001</v>
      </c>
      <c r="Q40" s="586">
        <v>3693.8119999999999</v>
      </c>
      <c r="R40" s="270">
        <v>3685.645</v>
      </c>
      <c r="AI40"/>
    </row>
    <row r="41" spans="1:35" s="89" customFormat="1">
      <c r="A41" s="160"/>
      <c r="B41" s="161" t="s">
        <v>403</v>
      </c>
      <c r="C41" s="586">
        <v>316.24099999999999</v>
      </c>
      <c r="D41" s="270">
        <v>759.452</v>
      </c>
      <c r="E41" s="586">
        <v>22.504999999999999</v>
      </c>
      <c r="F41" s="270">
        <v>18.95</v>
      </c>
      <c r="G41" s="586">
        <v>538.529</v>
      </c>
      <c r="H41" s="270">
        <v>878.75</v>
      </c>
      <c r="I41" s="586">
        <v>33.088999999999999</v>
      </c>
      <c r="J41" s="270">
        <v>30.3</v>
      </c>
      <c r="K41" s="586">
        <v>0.03</v>
      </c>
      <c r="L41" s="270">
        <v>1.4999999999999999E-2</v>
      </c>
      <c r="M41" s="586">
        <v>27.010999999999999</v>
      </c>
      <c r="N41" s="270">
        <v>38.838000000000001</v>
      </c>
      <c r="O41" s="586">
        <v>324.161</v>
      </c>
      <c r="P41" s="270">
        <v>113.479</v>
      </c>
      <c r="Q41" s="586">
        <v>1261.566</v>
      </c>
      <c r="R41" s="270">
        <v>1839.7840000000001</v>
      </c>
      <c r="AI41"/>
    </row>
    <row r="42" spans="1:35" s="89" customFormat="1">
      <c r="A42" s="160"/>
      <c r="B42" s="161" t="s">
        <v>404</v>
      </c>
      <c r="C42" s="586">
        <v>3.262</v>
      </c>
      <c r="D42" s="270">
        <v>0</v>
      </c>
      <c r="E42" s="586">
        <v>30.204000000000001</v>
      </c>
      <c r="F42" s="270">
        <v>21.478999999999999</v>
      </c>
      <c r="G42" s="586">
        <v>70.519000000000005</v>
      </c>
      <c r="H42" s="270">
        <v>91.254000000000005</v>
      </c>
      <c r="I42" s="586">
        <v>53.493000000000002</v>
      </c>
      <c r="J42" s="270">
        <v>53.863999999999997</v>
      </c>
      <c r="K42" s="586">
        <v>0</v>
      </c>
      <c r="L42" s="270">
        <v>0</v>
      </c>
      <c r="M42" s="586">
        <v>0</v>
      </c>
      <c r="N42" s="270">
        <v>0</v>
      </c>
      <c r="O42" s="586">
        <v>0</v>
      </c>
      <c r="P42" s="270">
        <v>0</v>
      </c>
      <c r="Q42" s="586">
        <v>157.47800000000001</v>
      </c>
      <c r="R42" s="270">
        <v>166.59700000000001</v>
      </c>
      <c r="AI42"/>
    </row>
    <row r="43" spans="1:35" s="89" customFormat="1">
      <c r="A43" s="160"/>
      <c r="B43" s="161" t="s">
        <v>405</v>
      </c>
      <c r="C43" s="586">
        <v>0</v>
      </c>
      <c r="D43" s="270">
        <v>0</v>
      </c>
      <c r="E43" s="586">
        <v>0</v>
      </c>
      <c r="F43" s="270">
        <v>16.986000000000001</v>
      </c>
      <c r="G43" s="586">
        <v>21.782</v>
      </c>
      <c r="H43" s="270">
        <v>21.442</v>
      </c>
      <c r="I43" s="586">
        <v>0</v>
      </c>
      <c r="J43" s="270">
        <v>90.013000000000005</v>
      </c>
      <c r="K43" s="586">
        <v>642.60299999999995</v>
      </c>
      <c r="L43" s="270">
        <v>0</v>
      </c>
      <c r="M43" s="586">
        <v>24.812000000000001</v>
      </c>
      <c r="N43" s="270">
        <v>11.499000000000001</v>
      </c>
      <c r="O43" s="586">
        <v>0</v>
      </c>
      <c r="P43" s="270">
        <v>0</v>
      </c>
      <c r="Q43" s="586">
        <v>689.197</v>
      </c>
      <c r="R43" s="270">
        <v>139.94</v>
      </c>
      <c r="AI43"/>
    </row>
    <row r="44" spans="1:35" s="89" customFormat="1">
      <c r="A44" s="160"/>
      <c r="B44" s="161" t="s">
        <v>406</v>
      </c>
      <c r="C44" s="586">
        <v>0</v>
      </c>
      <c r="D44" s="270">
        <v>0</v>
      </c>
      <c r="E44" s="586">
        <v>0</v>
      </c>
      <c r="F44" s="270">
        <v>0</v>
      </c>
      <c r="G44" s="586">
        <v>0</v>
      </c>
      <c r="H44" s="270">
        <v>0</v>
      </c>
      <c r="I44" s="586">
        <v>0</v>
      </c>
      <c r="J44" s="270">
        <v>0</v>
      </c>
      <c r="K44" s="586">
        <v>0</v>
      </c>
      <c r="L44" s="270">
        <v>0</v>
      </c>
      <c r="M44" s="586">
        <v>0</v>
      </c>
      <c r="N44" s="270">
        <v>0</v>
      </c>
      <c r="O44" s="586">
        <v>0</v>
      </c>
      <c r="P44" s="270">
        <v>0</v>
      </c>
      <c r="Q44" s="586">
        <v>0</v>
      </c>
      <c r="R44" s="270">
        <v>0</v>
      </c>
      <c r="AI44"/>
    </row>
    <row r="45" spans="1:35" s="89" customFormat="1">
      <c r="A45" s="160"/>
      <c r="B45" s="161" t="s">
        <v>407</v>
      </c>
      <c r="C45" s="586">
        <v>0.88900000000000001</v>
      </c>
      <c r="D45" s="270">
        <v>3.016</v>
      </c>
      <c r="E45" s="586">
        <v>42.204999999999998</v>
      </c>
      <c r="F45" s="270">
        <v>11.993</v>
      </c>
      <c r="G45" s="586">
        <v>112.801</v>
      </c>
      <c r="H45" s="270">
        <v>167.78200000000001</v>
      </c>
      <c r="I45" s="586">
        <v>30.224</v>
      </c>
      <c r="J45" s="270">
        <v>35.713999999999999</v>
      </c>
      <c r="K45" s="586">
        <v>3.0000000000000001E-3</v>
      </c>
      <c r="L45" s="270">
        <v>0</v>
      </c>
      <c r="M45" s="586">
        <v>2.323</v>
      </c>
      <c r="N45" s="270">
        <v>1.5629999999999999</v>
      </c>
      <c r="O45" s="586">
        <v>0</v>
      </c>
      <c r="P45" s="270">
        <v>0</v>
      </c>
      <c r="Q45" s="586">
        <v>188.44499999999999</v>
      </c>
      <c r="R45" s="270">
        <v>220.06800000000001</v>
      </c>
      <c r="AI45"/>
    </row>
    <row r="46" spans="1:35" s="89" customFormat="1">
      <c r="A46" s="168"/>
      <c r="B46" s="168"/>
      <c r="C46" s="168"/>
      <c r="D46" s="168"/>
      <c r="E46" s="168"/>
      <c r="F46" s="168"/>
      <c r="G46" s="168"/>
      <c r="H46" s="168"/>
      <c r="I46" s="168"/>
      <c r="J46" s="168"/>
      <c r="K46" s="168"/>
      <c r="L46" s="168"/>
      <c r="M46" s="168"/>
      <c r="N46" s="168"/>
      <c r="O46" s="168"/>
      <c r="P46" s="168"/>
      <c r="Q46" s="168"/>
      <c r="R46" s="168"/>
      <c r="AI46"/>
    </row>
    <row r="47" spans="1:35" s="89" customFormat="1">
      <c r="A47" s="160"/>
      <c r="B47" s="164" t="s">
        <v>408</v>
      </c>
      <c r="C47" s="586">
        <v>0</v>
      </c>
      <c r="D47" s="270">
        <v>0</v>
      </c>
      <c r="E47" s="586">
        <v>0</v>
      </c>
      <c r="F47" s="270">
        <v>0.34599999999999997</v>
      </c>
      <c r="G47" s="586">
        <v>0</v>
      </c>
      <c r="H47" s="270">
        <v>0</v>
      </c>
      <c r="I47" s="586">
        <v>0</v>
      </c>
      <c r="J47" s="270">
        <v>0</v>
      </c>
      <c r="K47" s="586">
        <v>113.565</v>
      </c>
      <c r="L47" s="270">
        <v>1942.778</v>
      </c>
      <c r="M47" s="586">
        <v>0</v>
      </c>
      <c r="N47" s="270">
        <v>0</v>
      </c>
      <c r="O47" s="586">
        <v>-0.129</v>
      </c>
      <c r="P47" s="270">
        <v>-0.254</v>
      </c>
      <c r="Q47" s="586">
        <v>113.43600000000001</v>
      </c>
      <c r="R47" s="270">
        <v>1942.87</v>
      </c>
      <c r="AI47"/>
    </row>
    <row r="48" spans="1:35" s="89" customFormat="1">
      <c r="A48" s="168"/>
      <c r="B48" s="168"/>
      <c r="C48" s="168"/>
      <c r="D48" s="168"/>
      <c r="E48" s="168"/>
      <c r="F48" s="168"/>
      <c r="G48" s="168"/>
      <c r="H48" s="168"/>
      <c r="I48" s="168"/>
      <c r="J48" s="168"/>
      <c r="K48" s="168"/>
      <c r="L48" s="168"/>
      <c r="M48" s="168"/>
      <c r="N48" s="168"/>
      <c r="O48" s="168"/>
      <c r="P48" s="168"/>
      <c r="Q48" s="168"/>
      <c r="R48" s="168"/>
      <c r="AI48"/>
    </row>
    <row r="49" spans="1:35" s="167" customFormat="1" ht="13">
      <c r="A49" s="158" t="s">
        <v>409</v>
      </c>
      <c r="B49" s="159"/>
      <c r="C49" s="585">
        <v>597.51700000000005</v>
      </c>
      <c r="D49" s="271">
        <v>595.51900000000001</v>
      </c>
      <c r="E49" s="585">
        <v>859.99400000000003</v>
      </c>
      <c r="F49" s="271">
        <v>587.88400000000001</v>
      </c>
      <c r="G49" s="585">
        <v>4245.8140000000003</v>
      </c>
      <c r="H49" s="271">
        <v>6695.4840000000004</v>
      </c>
      <c r="I49" s="585">
        <v>2188.614</v>
      </c>
      <c r="J49" s="271">
        <v>2138.654</v>
      </c>
      <c r="K49" s="585">
        <v>0</v>
      </c>
      <c r="L49" s="271">
        <v>0</v>
      </c>
      <c r="M49" s="585">
        <v>159.68799999999999</v>
      </c>
      <c r="N49" s="271">
        <v>181.72900000000001</v>
      </c>
      <c r="O49" s="585">
        <v>-86.995999999999995</v>
      </c>
      <c r="P49" s="271">
        <v>-92.805000000000007</v>
      </c>
      <c r="Q49" s="585">
        <v>7964.6310000000003</v>
      </c>
      <c r="R49" s="271">
        <v>10106.465</v>
      </c>
      <c r="AI49"/>
    </row>
    <row r="50" spans="1:35" s="822" customFormat="1">
      <c r="A50" s="818"/>
      <c r="B50" s="819" t="s">
        <v>410</v>
      </c>
      <c r="C50" s="820">
        <v>596.51099999999997</v>
      </c>
      <c r="D50" s="821">
        <v>594.27700000000004</v>
      </c>
      <c r="E50" s="820">
        <v>0</v>
      </c>
      <c r="F50" s="821">
        <v>0</v>
      </c>
      <c r="G50" s="820">
        <v>1807.2670000000001</v>
      </c>
      <c r="H50" s="821">
        <v>2635.0450000000001</v>
      </c>
      <c r="I50" s="820">
        <v>1778.53</v>
      </c>
      <c r="J50" s="821">
        <v>1809.8510000000001</v>
      </c>
      <c r="K50" s="820">
        <v>0</v>
      </c>
      <c r="L50" s="821">
        <v>0</v>
      </c>
      <c r="M50" s="820">
        <v>0</v>
      </c>
      <c r="N50" s="821">
        <v>0</v>
      </c>
      <c r="O50" s="820">
        <v>0</v>
      </c>
      <c r="P50" s="821">
        <v>0</v>
      </c>
      <c r="Q50" s="820">
        <v>4182.308</v>
      </c>
      <c r="R50" s="821">
        <v>5039.1729999999998</v>
      </c>
      <c r="AI50" s="817"/>
    </row>
    <row r="51" spans="1:35" s="89" customFormat="1">
      <c r="A51" s="160"/>
      <c r="B51" s="161" t="s">
        <v>411</v>
      </c>
      <c r="C51" s="586">
        <v>0</v>
      </c>
      <c r="D51" s="270">
        <v>0</v>
      </c>
      <c r="E51" s="586">
        <v>0</v>
      </c>
      <c r="F51" s="270">
        <v>0</v>
      </c>
      <c r="G51" s="586">
        <v>123.21599999999999</v>
      </c>
      <c r="H51" s="270">
        <v>107.173</v>
      </c>
      <c r="I51" s="586">
        <v>48.162999999999997</v>
      </c>
      <c r="J51" s="270">
        <v>51.485999999999997</v>
      </c>
      <c r="K51" s="586">
        <v>0</v>
      </c>
      <c r="L51" s="270">
        <v>0</v>
      </c>
      <c r="M51" s="586">
        <v>11.867000000000001</v>
      </c>
      <c r="N51" s="270">
        <v>11.202999999999999</v>
      </c>
      <c r="O51" s="586">
        <v>0</v>
      </c>
      <c r="P51" s="270">
        <v>0</v>
      </c>
      <c r="Q51" s="586">
        <v>183.24600000000001</v>
      </c>
      <c r="R51" s="270">
        <v>169.86199999999999</v>
      </c>
      <c r="AI51"/>
    </row>
    <row r="52" spans="1:35" s="89" customFormat="1" ht="13">
      <c r="A52" s="160"/>
      <c r="B52" s="161" t="s">
        <v>412</v>
      </c>
      <c r="C52" s="586">
        <v>0</v>
      </c>
      <c r="D52" s="270">
        <v>0</v>
      </c>
      <c r="E52" s="586">
        <v>310.666</v>
      </c>
      <c r="F52" s="270">
        <v>121.004</v>
      </c>
      <c r="G52" s="586">
        <v>930.625</v>
      </c>
      <c r="H52" s="270">
        <v>1458.4770000000001</v>
      </c>
      <c r="I52" s="586">
        <v>4.9109999999999996</v>
      </c>
      <c r="J52" s="270">
        <v>5.9889999999999999</v>
      </c>
      <c r="K52" s="586">
        <v>0</v>
      </c>
      <c r="L52" s="270">
        <v>0</v>
      </c>
      <c r="M52" s="586">
        <v>45.384999999999998</v>
      </c>
      <c r="N52" s="270">
        <v>63.070999999999998</v>
      </c>
      <c r="O52" s="586">
        <v>0</v>
      </c>
      <c r="P52" s="270">
        <v>0</v>
      </c>
      <c r="Q52" s="586">
        <v>1291.587</v>
      </c>
      <c r="R52" s="270">
        <v>1648.5409999999999</v>
      </c>
      <c r="AA52" s="167"/>
      <c r="AB52" s="167"/>
      <c r="AC52" s="167"/>
      <c r="AI52"/>
    </row>
    <row r="53" spans="1:35" s="89" customFormat="1">
      <c r="A53" s="160"/>
      <c r="B53" s="161" t="s">
        <v>413</v>
      </c>
      <c r="C53" s="586">
        <v>0</v>
      </c>
      <c r="D53" s="270">
        <v>0</v>
      </c>
      <c r="E53" s="586">
        <v>0</v>
      </c>
      <c r="F53" s="270">
        <v>0</v>
      </c>
      <c r="G53" s="586">
        <v>86.995999999999995</v>
      </c>
      <c r="H53" s="270">
        <v>346.63799999999998</v>
      </c>
      <c r="I53" s="586">
        <v>0</v>
      </c>
      <c r="J53" s="270">
        <v>0.96499999999999997</v>
      </c>
      <c r="K53" s="586">
        <v>0</v>
      </c>
      <c r="L53" s="270">
        <v>0</v>
      </c>
      <c r="M53" s="586">
        <v>51.277000000000001</v>
      </c>
      <c r="N53" s="270">
        <v>58.265000000000001</v>
      </c>
      <c r="O53" s="586">
        <v>-86.995999999999995</v>
      </c>
      <c r="P53" s="270">
        <v>-92.805000000000007</v>
      </c>
      <c r="Q53" s="586">
        <v>51.277000000000001</v>
      </c>
      <c r="R53" s="270">
        <v>313.06299999999999</v>
      </c>
      <c r="AI53"/>
    </row>
    <row r="54" spans="1:35" s="89" customFormat="1">
      <c r="A54" s="160"/>
      <c r="B54" s="161" t="s">
        <v>414</v>
      </c>
      <c r="C54" s="586">
        <v>0</v>
      </c>
      <c r="D54" s="270">
        <v>0</v>
      </c>
      <c r="E54" s="586">
        <v>5.9329999999999998</v>
      </c>
      <c r="F54" s="270">
        <v>4.101</v>
      </c>
      <c r="G54" s="586">
        <v>422.68099999999998</v>
      </c>
      <c r="H54" s="270">
        <v>578.32899999999995</v>
      </c>
      <c r="I54" s="586">
        <v>166.07599999999999</v>
      </c>
      <c r="J54" s="270">
        <v>50.493000000000002</v>
      </c>
      <c r="K54" s="586">
        <v>0</v>
      </c>
      <c r="L54" s="270">
        <v>0</v>
      </c>
      <c r="M54" s="586">
        <v>6.8540000000000001</v>
      </c>
      <c r="N54" s="270">
        <v>6.0990000000000002</v>
      </c>
      <c r="O54" s="586">
        <v>0</v>
      </c>
      <c r="P54" s="270">
        <v>0</v>
      </c>
      <c r="Q54" s="586">
        <v>601.54399999999998</v>
      </c>
      <c r="R54" s="270">
        <v>639.02200000000005</v>
      </c>
      <c r="AI54"/>
    </row>
    <row r="55" spans="1:35" s="89" customFormat="1" ht="13">
      <c r="A55" s="160"/>
      <c r="B55" s="161" t="s">
        <v>415</v>
      </c>
      <c r="C55" s="591">
        <v>0</v>
      </c>
      <c r="D55" s="270">
        <v>0</v>
      </c>
      <c r="E55" s="591">
        <v>512.67100000000005</v>
      </c>
      <c r="F55" s="270">
        <v>369.99400000000003</v>
      </c>
      <c r="G55" s="591">
        <v>94.778000000000006</v>
      </c>
      <c r="H55" s="270">
        <v>105.02800000000001</v>
      </c>
      <c r="I55" s="591">
        <v>105.136</v>
      </c>
      <c r="J55" s="270">
        <v>82.835999999999999</v>
      </c>
      <c r="K55" s="591">
        <v>0</v>
      </c>
      <c r="L55" s="270">
        <v>0</v>
      </c>
      <c r="M55" s="591">
        <v>43.845999999999997</v>
      </c>
      <c r="N55" s="270">
        <v>42.66</v>
      </c>
      <c r="O55" s="591">
        <v>0</v>
      </c>
      <c r="P55" s="270">
        <v>0</v>
      </c>
      <c r="Q55" s="591">
        <v>756.43100000000004</v>
      </c>
      <c r="R55" s="270">
        <v>600.51800000000003</v>
      </c>
      <c r="AA55" s="167"/>
      <c r="AB55" s="167"/>
      <c r="AC55" s="167"/>
      <c r="AI55"/>
    </row>
    <row r="56" spans="1:35" s="89" customFormat="1">
      <c r="A56" s="160"/>
      <c r="B56" s="161" t="s">
        <v>416</v>
      </c>
      <c r="C56" s="586">
        <v>1.006</v>
      </c>
      <c r="D56" s="270">
        <v>1.242</v>
      </c>
      <c r="E56" s="586">
        <v>15.234999999999999</v>
      </c>
      <c r="F56" s="270">
        <v>9.7010000000000005</v>
      </c>
      <c r="G56" s="586">
        <v>764.673</v>
      </c>
      <c r="H56" s="270">
        <v>1451.7139999999999</v>
      </c>
      <c r="I56" s="586">
        <v>85.798000000000002</v>
      </c>
      <c r="J56" s="270">
        <v>137.03399999999999</v>
      </c>
      <c r="K56" s="586">
        <v>0</v>
      </c>
      <c r="L56" s="270">
        <v>0</v>
      </c>
      <c r="M56" s="586">
        <v>0.42799999999999999</v>
      </c>
      <c r="N56" s="270">
        <v>0.43099999999999999</v>
      </c>
      <c r="O56" s="586">
        <v>0</v>
      </c>
      <c r="P56" s="270">
        <v>0</v>
      </c>
      <c r="Q56" s="586">
        <v>867.14</v>
      </c>
      <c r="R56" s="270">
        <v>1600.1220000000001</v>
      </c>
      <c r="AI56"/>
    </row>
    <row r="57" spans="1:35" s="89" customFormat="1">
      <c r="A57" s="160"/>
      <c r="B57" s="161" t="s">
        <v>417</v>
      </c>
      <c r="C57" s="586">
        <v>0</v>
      </c>
      <c r="D57" s="270">
        <v>0</v>
      </c>
      <c r="E57" s="586">
        <v>15.489000000000001</v>
      </c>
      <c r="F57" s="270">
        <v>83.084000000000003</v>
      </c>
      <c r="G57" s="586">
        <v>15.577999999999999</v>
      </c>
      <c r="H57" s="270">
        <v>13.08</v>
      </c>
      <c r="I57" s="586">
        <v>0</v>
      </c>
      <c r="J57" s="270">
        <v>0</v>
      </c>
      <c r="K57" s="586">
        <v>0</v>
      </c>
      <c r="L57" s="270">
        <v>0</v>
      </c>
      <c r="M57" s="586">
        <v>3.1E-2</v>
      </c>
      <c r="N57" s="270">
        <v>0</v>
      </c>
      <c r="O57" s="586">
        <v>0</v>
      </c>
      <c r="P57" s="270">
        <v>0</v>
      </c>
      <c r="Q57" s="586">
        <v>31.097999999999999</v>
      </c>
      <c r="R57" s="270">
        <v>96.164000000000001</v>
      </c>
      <c r="AI57"/>
    </row>
    <row r="58" spans="1:35" s="89" customFormat="1">
      <c r="A58" s="168"/>
      <c r="B58" s="168"/>
      <c r="C58" s="168"/>
      <c r="D58" s="168"/>
      <c r="E58" s="168"/>
      <c r="F58" s="168"/>
      <c r="G58" s="168"/>
      <c r="H58" s="168"/>
      <c r="I58" s="168"/>
      <c r="J58" s="168"/>
      <c r="K58" s="168"/>
      <c r="L58" s="168"/>
      <c r="M58" s="168"/>
      <c r="N58" s="168"/>
      <c r="O58" s="168"/>
      <c r="P58" s="168"/>
      <c r="Q58" s="168"/>
      <c r="R58" s="168"/>
      <c r="AI58"/>
    </row>
    <row r="59" spans="1:35" s="167" customFormat="1" ht="13">
      <c r="A59" s="158" t="s">
        <v>418</v>
      </c>
      <c r="B59" s="159"/>
      <c r="C59" s="585">
        <v>18264.940999999999</v>
      </c>
      <c r="D59" s="271">
        <v>16868.489000000001</v>
      </c>
      <c r="E59" s="585">
        <v>2060.81</v>
      </c>
      <c r="F59" s="271">
        <v>1287.3050000000001</v>
      </c>
      <c r="G59" s="585">
        <v>10338.41</v>
      </c>
      <c r="H59" s="271">
        <v>10775.564</v>
      </c>
      <c r="I59" s="585">
        <v>2490.6</v>
      </c>
      <c r="J59" s="271">
        <v>2690.01</v>
      </c>
      <c r="K59" s="585">
        <v>142.12899999999999</v>
      </c>
      <c r="L59" s="271">
        <v>2016.027</v>
      </c>
      <c r="M59" s="585">
        <v>1349.443</v>
      </c>
      <c r="N59" s="271">
        <v>1330.95</v>
      </c>
      <c r="O59" s="585">
        <v>-18254.046999999999</v>
      </c>
      <c r="P59" s="271">
        <v>-17947.55</v>
      </c>
      <c r="Q59" s="585">
        <v>16392.286</v>
      </c>
      <c r="R59" s="271">
        <v>17020.794999999998</v>
      </c>
      <c r="AI59"/>
    </row>
    <row r="60" spans="1:35" s="816" customFormat="1" ht="13">
      <c r="A60" s="812" t="s">
        <v>419</v>
      </c>
      <c r="B60" s="813"/>
      <c r="C60" s="814">
        <v>18264.940999999999</v>
      </c>
      <c r="D60" s="815">
        <v>16868.489000000001</v>
      </c>
      <c r="E60" s="814">
        <v>2060.81</v>
      </c>
      <c r="F60" s="815">
        <v>1287.3050000000001</v>
      </c>
      <c r="G60" s="814">
        <v>10338.41</v>
      </c>
      <c r="H60" s="815">
        <v>10775.564</v>
      </c>
      <c r="I60" s="814">
        <v>2490.6</v>
      </c>
      <c r="J60" s="815">
        <v>2690.01</v>
      </c>
      <c r="K60" s="814">
        <v>142.12899999999999</v>
      </c>
      <c r="L60" s="815">
        <v>2016.027</v>
      </c>
      <c r="M60" s="814">
        <v>1349.443</v>
      </c>
      <c r="N60" s="815">
        <v>1330.95</v>
      </c>
      <c r="O60" s="814">
        <v>-18254.046999999999</v>
      </c>
      <c r="P60" s="815">
        <v>-17947.55</v>
      </c>
      <c r="Q60" s="814">
        <v>14120.581</v>
      </c>
      <c r="R60" s="815">
        <v>14504.637000000001</v>
      </c>
      <c r="AI60" s="817"/>
    </row>
    <row r="61" spans="1:35" s="89" customFormat="1">
      <c r="A61" s="160"/>
      <c r="B61" s="161" t="s">
        <v>420</v>
      </c>
      <c r="C61" s="586">
        <v>15799.227000000001</v>
      </c>
      <c r="D61" s="270">
        <v>15799.227000000001</v>
      </c>
      <c r="E61" s="586">
        <v>2254.8870000000002</v>
      </c>
      <c r="F61" s="270">
        <v>1320.6289999999999</v>
      </c>
      <c r="G61" s="586">
        <v>8392.7440000000006</v>
      </c>
      <c r="H61" s="270">
        <v>8983.8760000000002</v>
      </c>
      <c r="I61" s="586">
        <v>148.727</v>
      </c>
      <c r="J61" s="270">
        <v>169.13399999999999</v>
      </c>
      <c r="K61" s="586">
        <v>0</v>
      </c>
      <c r="L61" s="270">
        <v>1449.384</v>
      </c>
      <c r="M61" s="586">
        <v>1032.451</v>
      </c>
      <c r="N61" s="270">
        <v>1032.451</v>
      </c>
      <c r="O61" s="586">
        <v>-11828.808999999999</v>
      </c>
      <c r="P61" s="270">
        <v>-12955.474</v>
      </c>
      <c r="Q61" s="586">
        <v>15799.227000000001</v>
      </c>
      <c r="R61" s="270">
        <v>15799.227000000001</v>
      </c>
      <c r="AI61"/>
    </row>
    <row r="62" spans="1:35" s="89" customFormat="1">
      <c r="A62" s="160"/>
      <c r="B62" s="161" t="s">
        <v>421</v>
      </c>
      <c r="C62" s="586">
        <v>6151.3779999999997</v>
      </c>
      <c r="D62" s="270">
        <v>4754.9250000000002</v>
      </c>
      <c r="E62" s="586">
        <v>-1099.673</v>
      </c>
      <c r="F62" s="270">
        <v>-554.13599999999997</v>
      </c>
      <c r="G62" s="586">
        <v>680.23699999999997</v>
      </c>
      <c r="H62" s="270">
        <v>454.20600000000002</v>
      </c>
      <c r="I62" s="586">
        <v>354.20100000000002</v>
      </c>
      <c r="J62" s="270">
        <v>221.90799999999999</v>
      </c>
      <c r="K62" s="586">
        <v>134.184</v>
      </c>
      <c r="L62" s="270">
        <v>309.85700000000003</v>
      </c>
      <c r="M62" s="586">
        <v>250.393</v>
      </c>
      <c r="N62" s="270">
        <v>232.59</v>
      </c>
      <c r="O62" s="586">
        <v>1602.152</v>
      </c>
      <c r="P62" s="270">
        <v>780.87900000000002</v>
      </c>
      <c r="Q62" s="586">
        <v>8072.8720000000003</v>
      </c>
      <c r="R62" s="270">
        <v>6200.2290000000003</v>
      </c>
      <c r="AI62"/>
    </row>
    <row r="63" spans="1:35" s="89" customFormat="1">
      <c r="A63" s="160"/>
      <c r="B63" s="161" t="s">
        <v>422</v>
      </c>
      <c r="C63" s="586">
        <v>0</v>
      </c>
      <c r="D63" s="270">
        <v>0</v>
      </c>
      <c r="E63" s="586">
        <v>0</v>
      </c>
      <c r="F63" s="270">
        <v>0</v>
      </c>
      <c r="G63" s="586">
        <v>483.72199999999998</v>
      </c>
      <c r="H63" s="270">
        <v>615.19600000000003</v>
      </c>
      <c r="I63" s="586">
        <v>25.707999999999998</v>
      </c>
      <c r="J63" s="270">
        <v>29.234999999999999</v>
      </c>
      <c r="K63" s="586">
        <v>0</v>
      </c>
      <c r="L63" s="270">
        <v>1.575</v>
      </c>
      <c r="M63" s="586">
        <v>0</v>
      </c>
      <c r="N63" s="270">
        <v>0</v>
      </c>
      <c r="O63" s="586">
        <v>-509.43</v>
      </c>
      <c r="P63" s="270">
        <v>-646.00599999999997</v>
      </c>
      <c r="Q63" s="586">
        <v>0</v>
      </c>
      <c r="R63" s="270">
        <v>0</v>
      </c>
      <c r="AI63"/>
    </row>
    <row r="64" spans="1:35" s="89" customFormat="1">
      <c r="A64" s="160"/>
      <c r="B64" s="161" t="s">
        <v>423</v>
      </c>
      <c r="C64" s="592">
        <v>0</v>
      </c>
      <c r="D64" s="270">
        <v>0</v>
      </c>
      <c r="E64" s="592">
        <v>0</v>
      </c>
      <c r="F64" s="270">
        <v>0</v>
      </c>
      <c r="G64" s="592">
        <v>-17.971</v>
      </c>
      <c r="H64" s="270">
        <v>-22.856000000000002</v>
      </c>
      <c r="I64" s="592">
        <v>0</v>
      </c>
      <c r="J64" s="270">
        <v>0</v>
      </c>
      <c r="K64" s="592">
        <v>0</v>
      </c>
      <c r="L64" s="270">
        <v>0</v>
      </c>
      <c r="M64" s="592">
        <v>0</v>
      </c>
      <c r="N64" s="270">
        <v>0</v>
      </c>
      <c r="O64" s="592">
        <v>17.971</v>
      </c>
      <c r="P64" s="270">
        <v>22.856000000000002</v>
      </c>
      <c r="Q64" s="592">
        <v>0</v>
      </c>
      <c r="R64" s="270">
        <v>0</v>
      </c>
      <c r="AI64"/>
    </row>
    <row r="65" spans="1:35" s="89" customFormat="1">
      <c r="A65" s="160"/>
      <c r="B65" s="161" t="s">
        <v>424</v>
      </c>
      <c r="C65" s="586">
        <v>0</v>
      </c>
      <c r="D65" s="270">
        <v>0</v>
      </c>
      <c r="E65" s="586">
        <v>0</v>
      </c>
      <c r="F65" s="270">
        <v>0</v>
      </c>
      <c r="G65" s="586">
        <v>0</v>
      </c>
      <c r="H65" s="270">
        <v>0</v>
      </c>
      <c r="I65" s="586">
        <v>0</v>
      </c>
      <c r="J65" s="270">
        <v>0</v>
      </c>
      <c r="K65" s="586">
        <v>0</v>
      </c>
      <c r="L65" s="270">
        <v>0</v>
      </c>
      <c r="M65" s="586">
        <v>0</v>
      </c>
      <c r="N65" s="270">
        <v>0</v>
      </c>
      <c r="O65" s="586">
        <v>0</v>
      </c>
      <c r="P65" s="270">
        <v>0</v>
      </c>
      <c r="Q65" s="586">
        <v>0</v>
      </c>
      <c r="R65" s="270">
        <v>0</v>
      </c>
      <c r="AI65"/>
    </row>
    <row r="66" spans="1:35" s="89" customFormat="1">
      <c r="A66" s="160"/>
      <c r="B66" s="161" t="s">
        <v>425</v>
      </c>
      <c r="C66" s="592">
        <v>-3685.6640000000002</v>
      </c>
      <c r="D66" s="270">
        <v>-3685.663</v>
      </c>
      <c r="E66" s="592">
        <v>905.596</v>
      </c>
      <c r="F66" s="270">
        <v>520.81200000000001</v>
      </c>
      <c r="G66" s="592">
        <v>799.678</v>
      </c>
      <c r="H66" s="270">
        <v>745.14200000000005</v>
      </c>
      <c r="I66" s="592">
        <v>1961.9639999999999</v>
      </c>
      <c r="J66" s="270">
        <v>2269.7330000000002</v>
      </c>
      <c r="K66" s="592">
        <v>7.9450000000000003</v>
      </c>
      <c r="L66" s="270">
        <v>255.21100000000001</v>
      </c>
      <c r="M66" s="592">
        <v>66.599000000000004</v>
      </c>
      <c r="N66" s="270">
        <v>65.909000000000006</v>
      </c>
      <c r="O66" s="592">
        <v>-7535.9309999999996</v>
      </c>
      <c r="P66" s="270">
        <v>-5149.8050000000003</v>
      </c>
      <c r="Q66" s="592">
        <v>-9751.518</v>
      </c>
      <c r="R66" s="270">
        <v>-7494.8190000000004</v>
      </c>
      <c r="AI66"/>
    </row>
    <row r="67" spans="1:35" s="89" customFormat="1">
      <c r="A67" s="168"/>
      <c r="B67" s="168"/>
      <c r="C67" s="168"/>
      <c r="D67" s="168"/>
      <c r="E67" s="168"/>
      <c r="F67" s="168"/>
      <c r="G67" s="168"/>
      <c r="H67" s="168"/>
      <c r="I67" s="168"/>
      <c r="J67" s="168"/>
      <c r="K67" s="168"/>
      <c r="L67" s="168"/>
      <c r="M67" s="168"/>
      <c r="N67" s="168"/>
      <c r="O67" s="168"/>
      <c r="P67" s="168"/>
      <c r="Q67" s="168"/>
      <c r="R67" s="168"/>
      <c r="AI67"/>
    </row>
    <row r="68" spans="1:35" s="167" customFormat="1" ht="13">
      <c r="A68" s="158" t="s">
        <v>426</v>
      </c>
      <c r="B68" s="159"/>
      <c r="C68" s="593">
        <v>0</v>
      </c>
      <c r="D68" s="271">
        <v>0</v>
      </c>
      <c r="E68" s="593">
        <v>0</v>
      </c>
      <c r="F68" s="271">
        <v>0</v>
      </c>
      <c r="G68" s="593">
        <v>0</v>
      </c>
      <c r="H68" s="271">
        <v>0</v>
      </c>
      <c r="I68" s="593">
        <v>0</v>
      </c>
      <c r="J68" s="271">
        <v>0</v>
      </c>
      <c r="K68" s="593">
        <v>0</v>
      </c>
      <c r="L68" s="271">
        <v>0</v>
      </c>
      <c r="M68" s="593">
        <v>0</v>
      </c>
      <c r="N68" s="271">
        <v>0</v>
      </c>
      <c r="O68" s="593">
        <v>0</v>
      </c>
      <c r="P68" s="271">
        <v>0</v>
      </c>
      <c r="Q68" s="593">
        <v>2271.7049999999999</v>
      </c>
      <c r="R68" s="271">
        <v>2516.1579999999999</v>
      </c>
      <c r="AI68"/>
    </row>
    <row r="69" spans="1:35" s="89" customFormat="1">
      <c r="A69" s="168"/>
      <c r="B69" s="168"/>
      <c r="C69" s="168"/>
      <c r="D69" s="168"/>
      <c r="E69" s="168"/>
      <c r="F69" s="168"/>
      <c r="G69" s="168"/>
      <c r="H69" s="168"/>
      <c r="I69" s="168"/>
      <c r="J69" s="168"/>
      <c r="K69" s="168"/>
      <c r="L69" s="168"/>
      <c r="M69" s="168"/>
      <c r="N69" s="168"/>
      <c r="O69" s="168"/>
      <c r="P69" s="168"/>
      <c r="Q69" s="168"/>
      <c r="R69" s="168"/>
      <c r="AI69"/>
    </row>
    <row r="70" spans="1:35" s="167" customFormat="1" ht="13">
      <c r="A70" s="158" t="s">
        <v>427</v>
      </c>
      <c r="B70" s="159"/>
      <c r="C70" s="585">
        <v>19262.115000000002</v>
      </c>
      <c r="D70" s="271">
        <v>18260.061000000002</v>
      </c>
      <c r="E70" s="585">
        <v>3752.819</v>
      </c>
      <c r="F70" s="271">
        <v>2178.0729999999999</v>
      </c>
      <c r="G70" s="585">
        <v>18108.759999999998</v>
      </c>
      <c r="H70" s="271">
        <v>22319.458999999999</v>
      </c>
      <c r="I70" s="585">
        <v>5772.2150000000001</v>
      </c>
      <c r="J70" s="271">
        <v>6391.0510000000004</v>
      </c>
      <c r="K70" s="585">
        <v>899.36</v>
      </c>
      <c r="L70" s="271">
        <v>3959.3130000000001</v>
      </c>
      <c r="M70" s="585">
        <v>1617.711</v>
      </c>
      <c r="N70" s="271">
        <v>1648.317</v>
      </c>
      <c r="O70" s="585">
        <v>-17946.127</v>
      </c>
      <c r="P70" s="271">
        <v>-17901.594000000001</v>
      </c>
      <c r="Q70" s="585">
        <v>31466.852999999999</v>
      </c>
      <c r="R70" s="271">
        <v>36854.68</v>
      </c>
      <c r="AI70"/>
    </row>
    <row r="71" spans="1:35" s="89" customFormat="1">
      <c r="A71" s="168"/>
      <c r="B71" s="168"/>
      <c r="C71" s="157"/>
      <c r="D71" s="169"/>
      <c r="E71" s="169"/>
      <c r="F71" s="169"/>
      <c r="G71" s="169"/>
      <c r="H71" s="157"/>
      <c r="I71" s="157"/>
      <c r="J71" s="157"/>
      <c r="K71" s="157"/>
      <c r="L71" s="157"/>
      <c r="M71" s="157"/>
      <c r="N71" s="157"/>
      <c r="O71" s="157"/>
      <c r="P71" s="157"/>
      <c r="Q71" s="88"/>
      <c r="R71" s="88"/>
      <c r="AI71"/>
    </row>
    <row r="72" spans="1:35">
      <c r="A72" s="168"/>
      <c r="B72" s="168"/>
      <c r="C72" s="157"/>
      <c r="D72" s="169"/>
      <c r="E72" s="169"/>
      <c r="F72" s="169"/>
      <c r="G72" s="169"/>
      <c r="H72" s="157"/>
      <c r="I72" s="157"/>
      <c r="J72" s="157"/>
      <c r="K72" s="157"/>
      <c r="L72" s="157"/>
      <c r="M72" s="157"/>
      <c r="N72" s="157"/>
      <c r="O72" s="157"/>
      <c r="P72" s="157"/>
      <c r="Q72" s="88"/>
      <c r="R72" s="88"/>
      <c r="AI72"/>
    </row>
    <row r="73" spans="1:35" ht="13">
      <c r="A73" s="938" t="s">
        <v>0</v>
      </c>
      <c r="B73" s="939"/>
      <c r="C73" s="927" t="s">
        <v>373</v>
      </c>
      <c r="D73" s="928"/>
      <c r="E73" s="928"/>
      <c r="F73" s="929"/>
      <c r="G73" s="927" t="s">
        <v>7</v>
      </c>
      <c r="H73" s="928"/>
      <c r="I73" s="928"/>
      <c r="J73" s="929"/>
      <c r="K73" s="927" t="s">
        <v>8</v>
      </c>
      <c r="L73" s="928"/>
      <c r="M73" s="928"/>
      <c r="N73" s="929"/>
      <c r="O73" s="927" t="s">
        <v>9</v>
      </c>
      <c r="P73" s="928"/>
      <c r="Q73" s="928"/>
      <c r="R73" s="929"/>
      <c r="S73" s="927" t="s">
        <v>157</v>
      </c>
      <c r="T73" s="928"/>
      <c r="U73" s="928"/>
      <c r="V73" s="929"/>
      <c r="W73" s="927" t="s">
        <v>46</v>
      </c>
      <c r="X73" s="928"/>
      <c r="Y73" s="928"/>
      <c r="Z73" s="929"/>
      <c r="AA73" s="927" t="s">
        <v>374</v>
      </c>
      <c r="AB73" s="928"/>
      <c r="AC73" s="928"/>
      <c r="AD73" s="929"/>
      <c r="AE73" s="927" t="s">
        <v>49</v>
      </c>
      <c r="AF73" s="928"/>
      <c r="AG73" s="928"/>
      <c r="AH73" s="929"/>
      <c r="AI73"/>
    </row>
    <row r="74" spans="1:35" ht="13">
      <c r="A74" s="691"/>
      <c r="B74" s="692"/>
      <c r="C74" s="927" t="s">
        <v>14</v>
      </c>
      <c r="D74" s="929"/>
      <c r="E74" s="927" t="s">
        <v>15</v>
      </c>
      <c r="F74" s="929"/>
      <c r="G74" s="927" t="s">
        <v>14</v>
      </c>
      <c r="H74" s="929"/>
      <c r="I74" s="927" t="s">
        <v>15</v>
      </c>
      <c r="J74" s="929"/>
      <c r="K74" s="927" t="s">
        <v>14</v>
      </c>
      <c r="L74" s="929"/>
      <c r="M74" s="927" t="s">
        <v>15</v>
      </c>
      <c r="N74" s="929"/>
      <c r="O74" s="927" t="s">
        <v>14</v>
      </c>
      <c r="P74" s="929"/>
      <c r="Q74" s="927" t="s">
        <v>15</v>
      </c>
      <c r="R74" s="929"/>
      <c r="S74" s="927" t="s">
        <v>14</v>
      </c>
      <c r="T74" s="929"/>
      <c r="U74" s="927" t="s">
        <v>15</v>
      </c>
      <c r="V74" s="929"/>
      <c r="W74" s="927" t="s">
        <v>14</v>
      </c>
      <c r="X74" s="929"/>
      <c r="Y74" s="927" t="s">
        <v>15</v>
      </c>
      <c r="Z74" s="929"/>
      <c r="AA74" s="927" t="s">
        <v>14</v>
      </c>
      <c r="AB74" s="929"/>
      <c r="AC74" s="927" t="s">
        <v>15</v>
      </c>
      <c r="AD74" s="929"/>
      <c r="AE74" s="927" t="s">
        <v>14</v>
      </c>
      <c r="AF74" s="929"/>
      <c r="AG74" s="927" t="s">
        <v>15</v>
      </c>
      <c r="AH74" s="929"/>
      <c r="AI74"/>
    </row>
    <row r="75" spans="1:35" ht="13">
      <c r="A75" s="934"/>
      <c r="B75" s="935"/>
      <c r="C75" s="587" t="s">
        <v>339</v>
      </c>
      <c r="D75" s="266" t="s">
        <v>369</v>
      </c>
      <c r="E75" s="587" t="s">
        <v>5</v>
      </c>
      <c r="F75" s="266" t="s">
        <v>6</v>
      </c>
      <c r="G75" s="587" t="s">
        <v>339</v>
      </c>
      <c r="H75" s="266" t="s">
        <v>369</v>
      </c>
      <c r="I75" s="587" t="s">
        <v>5</v>
      </c>
      <c r="J75" s="266" t="s">
        <v>6</v>
      </c>
      <c r="K75" s="587" t="s">
        <v>339</v>
      </c>
      <c r="L75" s="266" t="s">
        <v>369</v>
      </c>
      <c r="M75" s="587" t="s">
        <v>5</v>
      </c>
      <c r="N75" s="266" t="s">
        <v>6</v>
      </c>
      <c r="O75" s="587" t="s">
        <v>339</v>
      </c>
      <c r="P75" s="266" t="s">
        <v>369</v>
      </c>
      <c r="Q75" s="587" t="s">
        <v>5</v>
      </c>
      <c r="R75" s="266" t="s">
        <v>6</v>
      </c>
      <c r="S75" s="587" t="s">
        <v>339</v>
      </c>
      <c r="T75" s="266" t="s">
        <v>369</v>
      </c>
      <c r="U75" s="587" t="s">
        <v>5</v>
      </c>
      <c r="V75" s="266" t="s">
        <v>6</v>
      </c>
      <c r="W75" s="587" t="s">
        <v>339</v>
      </c>
      <c r="X75" s="266" t="s">
        <v>369</v>
      </c>
      <c r="Y75" s="587" t="s">
        <v>5</v>
      </c>
      <c r="Z75" s="266" t="s">
        <v>6</v>
      </c>
      <c r="AA75" s="587" t="s">
        <v>339</v>
      </c>
      <c r="AB75" s="266" t="s">
        <v>369</v>
      </c>
      <c r="AC75" s="587" t="s">
        <v>5</v>
      </c>
      <c r="AD75" s="266" t="s">
        <v>6</v>
      </c>
      <c r="AE75" s="587" t="s">
        <v>339</v>
      </c>
      <c r="AF75" s="266" t="s">
        <v>369</v>
      </c>
      <c r="AG75" s="587" t="s">
        <v>5</v>
      </c>
      <c r="AH75" s="266" t="s">
        <v>6</v>
      </c>
      <c r="AI75"/>
    </row>
    <row r="76" spans="1:35" ht="13">
      <c r="A76" s="936"/>
      <c r="B76" s="937"/>
      <c r="C76" s="588" t="s">
        <v>255</v>
      </c>
      <c r="D76" s="267" t="s">
        <v>255</v>
      </c>
      <c r="E76" s="588" t="s">
        <v>255</v>
      </c>
      <c r="F76" s="267" t="s">
        <v>255</v>
      </c>
      <c r="G76" s="588" t="s">
        <v>255</v>
      </c>
      <c r="H76" s="267" t="s">
        <v>255</v>
      </c>
      <c r="I76" s="588" t="s">
        <v>255</v>
      </c>
      <c r="J76" s="267" t="s">
        <v>255</v>
      </c>
      <c r="K76" s="588" t="s">
        <v>255</v>
      </c>
      <c r="L76" s="267" t="s">
        <v>255</v>
      </c>
      <c r="M76" s="588" t="s">
        <v>255</v>
      </c>
      <c r="N76" s="267" t="s">
        <v>255</v>
      </c>
      <c r="O76" s="588" t="s">
        <v>255</v>
      </c>
      <c r="P76" s="267" t="s">
        <v>255</v>
      </c>
      <c r="Q76" s="588" t="s">
        <v>255</v>
      </c>
      <c r="R76" s="267" t="s">
        <v>255</v>
      </c>
      <c r="S76" s="588" t="s">
        <v>255</v>
      </c>
      <c r="T76" s="267" t="s">
        <v>255</v>
      </c>
      <c r="U76" s="588" t="s">
        <v>255</v>
      </c>
      <c r="V76" s="267" t="s">
        <v>255</v>
      </c>
      <c r="W76" s="588" t="s">
        <v>255</v>
      </c>
      <c r="X76" s="267" t="s">
        <v>255</v>
      </c>
      <c r="Y76" s="588" t="s">
        <v>255</v>
      </c>
      <c r="Z76" s="267" t="s">
        <v>255</v>
      </c>
      <c r="AA76" s="588" t="s">
        <v>255</v>
      </c>
      <c r="AB76" s="267" t="s">
        <v>255</v>
      </c>
      <c r="AC76" s="588" t="s">
        <v>255</v>
      </c>
      <c r="AD76" s="267" t="s">
        <v>255</v>
      </c>
      <c r="AE76" s="588" t="s">
        <v>255</v>
      </c>
      <c r="AF76" s="267" t="s">
        <v>255</v>
      </c>
      <c r="AG76" s="588" t="s">
        <v>255</v>
      </c>
      <c r="AH76" s="267" t="s">
        <v>255</v>
      </c>
      <c r="AI76"/>
    </row>
    <row r="77" spans="1:35" ht="13">
      <c r="A77" s="158" t="s">
        <v>428</v>
      </c>
      <c r="B77" s="159"/>
      <c r="C77" s="600">
        <v>0.25600000000000001</v>
      </c>
      <c r="D77" s="594">
        <v>0.7</v>
      </c>
      <c r="E77" s="600">
        <v>0.17399999999999999</v>
      </c>
      <c r="F77" s="594">
        <v>0.31499999999999995</v>
      </c>
      <c r="G77" s="600">
        <v>1404.662</v>
      </c>
      <c r="H77" s="594">
        <v>664.77800000000002</v>
      </c>
      <c r="I77" s="600">
        <v>349.26099999999997</v>
      </c>
      <c r="J77" s="594">
        <v>-154.42599999999993</v>
      </c>
      <c r="K77" s="600">
        <v>8313.4380000000001</v>
      </c>
      <c r="L77" s="594">
        <v>8352.1149999999998</v>
      </c>
      <c r="M77" s="600">
        <v>2160.1210000000001</v>
      </c>
      <c r="N77" s="594">
        <v>2178.768</v>
      </c>
      <c r="O77" s="600">
        <v>3843.451</v>
      </c>
      <c r="P77" s="594">
        <v>3548.806</v>
      </c>
      <c r="Q77" s="600">
        <v>955.84999999999991</v>
      </c>
      <c r="R77" s="594">
        <v>967.55799999999999</v>
      </c>
      <c r="S77" s="600">
        <v>0</v>
      </c>
      <c r="T77" s="594">
        <v>0</v>
      </c>
      <c r="U77" s="600">
        <v>0</v>
      </c>
      <c r="V77" s="594">
        <v>0</v>
      </c>
      <c r="W77" s="600">
        <v>342.762</v>
      </c>
      <c r="X77" s="594">
        <v>321.87700000000001</v>
      </c>
      <c r="Y77" s="600">
        <v>87.323000000000008</v>
      </c>
      <c r="Z77" s="594">
        <v>88.098000000000013</v>
      </c>
      <c r="AA77" s="600">
        <v>-0.747</v>
      </c>
      <c r="AB77" s="594">
        <v>-0.23699999999999999</v>
      </c>
      <c r="AC77" s="600">
        <v>-0.74199999999999999</v>
      </c>
      <c r="AD77" s="594">
        <v>0.14400000000000002</v>
      </c>
      <c r="AE77" s="600">
        <v>13903.822</v>
      </c>
      <c r="AF77" s="594">
        <v>12888.039000000001</v>
      </c>
      <c r="AG77" s="600">
        <v>3551.987000000001</v>
      </c>
      <c r="AH77" s="594">
        <v>3080.4570000000003</v>
      </c>
      <c r="AI77"/>
    </row>
    <row r="78" spans="1:35">
      <c r="A78" s="163"/>
      <c r="B78" s="164" t="s">
        <v>68</v>
      </c>
      <c r="C78" s="602">
        <v>0.108</v>
      </c>
      <c r="D78" s="595">
        <v>0.621</v>
      </c>
      <c r="E78" s="602">
        <v>3.6000000000000004E-2</v>
      </c>
      <c r="F78" s="595">
        <v>0.254</v>
      </c>
      <c r="G78" s="602">
        <v>1380.798</v>
      </c>
      <c r="H78" s="595">
        <v>675.55</v>
      </c>
      <c r="I78" s="602">
        <v>292.22299999999996</v>
      </c>
      <c r="J78" s="595">
        <v>-152.5630000000001</v>
      </c>
      <c r="K78" s="602">
        <v>7089.7110000000002</v>
      </c>
      <c r="L78" s="595">
        <v>7262.5209999999997</v>
      </c>
      <c r="M78" s="602">
        <v>1808.4890000000005</v>
      </c>
      <c r="N78" s="595">
        <v>1939.3789999999999</v>
      </c>
      <c r="O78" s="602">
        <v>3803.192</v>
      </c>
      <c r="P78" s="595">
        <v>3508.0369999999998</v>
      </c>
      <c r="Q78" s="602">
        <v>944.01299999999992</v>
      </c>
      <c r="R78" s="595">
        <v>962.06</v>
      </c>
      <c r="S78" s="602">
        <v>0</v>
      </c>
      <c r="T78" s="595">
        <v>0</v>
      </c>
      <c r="U78" s="602">
        <v>0</v>
      </c>
      <c r="V78" s="595">
        <v>0</v>
      </c>
      <c r="W78" s="602">
        <v>342.62599999999998</v>
      </c>
      <c r="X78" s="595">
        <v>321.70100000000002</v>
      </c>
      <c r="Y78" s="602">
        <v>87.290999999999968</v>
      </c>
      <c r="Z78" s="595">
        <v>88.050000000000011</v>
      </c>
      <c r="AA78" s="602">
        <v>-0.52300000000000002</v>
      </c>
      <c r="AB78" s="595">
        <v>0</v>
      </c>
      <c r="AC78" s="602">
        <v>-0.45100000000000001</v>
      </c>
      <c r="AD78" s="595">
        <v>0</v>
      </c>
      <c r="AE78" s="602">
        <v>12615.912</v>
      </c>
      <c r="AF78" s="595">
        <v>11768.43</v>
      </c>
      <c r="AG78" s="602">
        <v>3131.6010000000006</v>
      </c>
      <c r="AH78" s="595">
        <v>2837.1800000000003</v>
      </c>
      <c r="AI78"/>
    </row>
    <row r="79" spans="1:35">
      <c r="A79" s="160"/>
      <c r="B79" s="161" t="s">
        <v>429</v>
      </c>
      <c r="C79" s="591">
        <v>0</v>
      </c>
      <c r="D79" s="595">
        <v>0</v>
      </c>
      <c r="E79" s="591">
        <v>0</v>
      </c>
      <c r="F79" s="595">
        <v>0</v>
      </c>
      <c r="G79" s="591">
        <v>1328.3130000000001</v>
      </c>
      <c r="H79" s="595">
        <v>645.96699999999998</v>
      </c>
      <c r="I79" s="591">
        <v>280.51800000000003</v>
      </c>
      <c r="J79" s="595">
        <v>-148.45400000000006</v>
      </c>
      <c r="K79" s="591">
        <v>6101.3370000000004</v>
      </c>
      <c r="L79" s="595">
        <v>6277.625</v>
      </c>
      <c r="M79" s="591">
        <v>1543.4850000000006</v>
      </c>
      <c r="N79" s="595">
        <v>1678.1589999999997</v>
      </c>
      <c r="O79" s="591">
        <v>2762.9859999999999</v>
      </c>
      <c r="P79" s="595">
        <v>2600.8220000000001</v>
      </c>
      <c r="Q79" s="591">
        <v>688.06999999999971</v>
      </c>
      <c r="R79" s="595">
        <v>710.971</v>
      </c>
      <c r="S79" s="591">
        <v>0</v>
      </c>
      <c r="T79" s="595">
        <v>0</v>
      </c>
      <c r="U79" s="591">
        <v>0</v>
      </c>
      <c r="V79" s="595">
        <v>0</v>
      </c>
      <c r="W79" s="591">
        <v>342.42899999999997</v>
      </c>
      <c r="X79" s="595">
        <v>318.72500000000002</v>
      </c>
      <c r="Y79" s="591">
        <v>87.245999999999981</v>
      </c>
      <c r="Z79" s="595">
        <v>88.00200000000001</v>
      </c>
      <c r="AA79" s="591">
        <v>0</v>
      </c>
      <c r="AB79" s="595">
        <v>0</v>
      </c>
      <c r="AC79" s="591">
        <v>0</v>
      </c>
      <c r="AD79" s="595">
        <v>0</v>
      </c>
      <c r="AE79" s="591">
        <v>10535.065000000001</v>
      </c>
      <c r="AF79" s="595">
        <v>9843.1389999999992</v>
      </c>
      <c r="AG79" s="591">
        <v>2599.3190000000004</v>
      </c>
      <c r="AH79" s="595">
        <v>2328.677999999999</v>
      </c>
      <c r="AI79"/>
    </row>
    <row r="80" spans="1:35">
      <c r="A80" s="160"/>
      <c r="B80" s="161" t="s">
        <v>430</v>
      </c>
      <c r="C80" s="591">
        <v>0</v>
      </c>
      <c r="D80" s="595">
        <v>0</v>
      </c>
      <c r="E80" s="591">
        <v>0</v>
      </c>
      <c r="F80" s="595">
        <v>0</v>
      </c>
      <c r="G80" s="591">
        <v>0.47799999999999998</v>
      </c>
      <c r="H80" s="595">
        <v>1.92</v>
      </c>
      <c r="I80" s="591">
        <v>0.11799999999999999</v>
      </c>
      <c r="J80" s="595">
        <v>-0.32900000000000018</v>
      </c>
      <c r="K80" s="591">
        <v>0.221</v>
      </c>
      <c r="L80" s="595">
        <v>0.27100000000000002</v>
      </c>
      <c r="M80" s="591">
        <v>2.5999999999999995E-2</v>
      </c>
      <c r="N80" s="595">
        <v>2.7000000000000024E-2</v>
      </c>
      <c r="O80" s="591">
        <v>21.158999999999999</v>
      </c>
      <c r="P80" s="595">
        <v>19.835999999999999</v>
      </c>
      <c r="Q80" s="591">
        <v>5.3019999999999996</v>
      </c>
      <c r="R80" s="595">
        <v>5.666999999999998</v>
      </c>
      <c r="S80" s="591">
        <v>0</v>
      </c>
      <c r="T80" s="595">
        <v>0</v>
      </c>
      <c r="U80" s="591">
        <v>0</v>
      </c>
      <c r="V80" s="595">
        <v>0</v>
      </c>
      <c r="W80" s="591">
        <v>1.6E-2</v>
      </c>
      <c r="X80" s="595">
        <v>1.6E-2</v>
      </c>
      <c r="Y80" s="591">
        <v>4.0000000000000001E-3</v>
      </c>
      <c r="Z80" s="595">
        <v>4.0000000000000001E-3</v>
      </c>
      <c r="AA80" s="591">
        <v>0</v>
      </c>
      <c r="AB80" s="595">
        <v>0</v>
      </c>
      <c r="AC80" s="591">
        <v>0</v>
      </c>
      <c r="AD80" s="595">
        <v>0</v>
      </c>
      <c r="AE80" s="591">
        <v>21.873999999999999</v>
      </c>
      <c r="AF80" s="595">
        <v>22.042999999999999</v>
      </c>
      <c r="AG80" s="591">
        <v>5.4499999999999993</v>
      </c>
      <c r="AH80" s="595">
        <v>5.3689999999999998</v>
      </c>
      <c r="AI80"/>
    </row>
    <row r="81" spans="1:34" customFormat="1">
      <c r="A81" s="160"/>
      <c r="B81" s="161" t="s">
        <v>431</v>
      </c>
      <c r="C81" s="602">
        <v>0.108</v>
      </c>
      <c r="D81" s="595">
        <v>0.621</v>
      </c>
      <c r="E81" s="602">
        <v>3.6000000000000004E-2</v>
      </c>
      <c r="F81" s="595">
        <v>0.254</v>
      </c>
      <c r="G81" s="602">
        <v>52.006999999999998</v>
      </c>
      <c r="H81" s="595">
        <v>27.663</v>
      </c>
      <c r="I81" s="602">
        <v>11.586999999999996</v>
      </c>
      <c r="J81" s="595">
        <v>-3.7800000000000011</v>
      </c>
      <c r="K81" s="602">
        <v>988.15300000000002</v>
      </c>
      <c r="L81" s="595">
        <v>984.625</v>
      </c>
      <c r="M81" s="602">
        <v>264.97800000000007</v>
      </c>
      <c r="N81" s="595">
        <v>261.19299999999998</v>
      </c>
      <c r="O81" s="602">
        <v>1019.047</v>
      </c>
      <c r="P81" s="595">
        <v>887.37900000000002</v>
      </c>
      <c r="Q81" s="602">
        <v>250.64100000000008</v>
      </c>
      <c r="R81" s="595">
        <v>245.42200000000003</v>
      </c>
      <c r="S81" s="602">
        <v>0</v>
      </c>
      <c r="T81" s="595">
        <v>0</v>
      </c>
      <c r="U81" s="602">
        <v>0</v>
      </c>
      <c r="V81" s="595">
        <v>0</v>
      </c>
      <c r="W81" s="602">
        <v>0.18099999999999999</v>
      </c>
      <c r="X81" s="595">
        <v>2.96</v>
      </c>
      <c r="Y81" s="602">
        <v>4.0999999999999981E-2</v>
      </c>
      <c r="Z81" s="595">
        <v>4.4000000000000039E-2</v>
      </c>
      <c r="AA81" s="602">
        <v>-0.52300000000000002</v>
      </c>
      <c r="AB81" s="595">
        <v>0</v>
      </c>
      <c r="AC81" s="602">
        <v>-0.45100000000000001</v>
      </c>
      <c r="AD81" s="595">
        <v>0</v>
      </c>
      <c r="AE81" s="602">
        <v>2058.973</v>
      </c>
      <c r="AF81" s="595">
        <v>1903.248</v>
      </c>
      <c r="AG81" s="602">
        <v>526.83199999999988</v>
      </c>
      <c r="AH81" s="595">
        <v>503.13300000000004</v>
      </c>
    </row>
    <row r="82" spans="1:34" customFormat="1">
      <c r="A82" s="160"/>
      <c r="B82" s="161" t="s">
        <v>69</v>
      </c>
      <c r="C82" s="591">
        <v>0.14799999999999999</v>
      </c>
      <c r="D82" s="595">
        <v>7.9000000000000001E-2</v>
      </c>
      <c r="E82" s="591">
        <v>0.13799999999999998</v>
      </c>
      <c r="F82" s="595">
        <v>6.0999999999999999E-2</v>
      </c>
      <c r="G82" s="591">
        <v>23.864000000000001</v>
      </c>
      <c r="H82" s="595">
        <v>-10.772</v>
      </c>
      <c r="I82" s="591">
        <v>57.037999999999997</v>
      </c>
      <c r="J82" s="595">
        <v>-1.8629999999999995</v>
      </c>
      <c r="K82" s="591">
        <v>1223.7270000000001</v>
      </c>
      <c r="L82" s="595">
        <v>1089.5940000000001</v>
      </c>
      <c r="M82" s="591">
        <v>351.63200000000006</v>
      </c>
      <c r="N82" s="595">
        <v>239.38900000000001</v>
      </c>
      <c r="O82" s="591">
        <v>40.259</v>
      </c>
      <c r="P82" s="595">
        <v>40.768999999999998</v>
      </c>
      <c r="Q82" s="591">
        <v>11.837</v>
      </c>
      <c r="R82" s="595">
        <v>5.4979999999999976</v>
      </c>
      <c r="S82" s="591">
        <v>0</v>
      </c>
      <c r="T82" s="595">
        <v>0</v>
      </c>
      <c r="U82" s="591">
        <v>0</v>
      </c>
      <c r="V82" s="595">
        <v>0</v>
      </c>
      <c r="W82" s="591">
        <v>0.13600000000000001</v>
      </c>
      <c r="X82" s="595">
        <v>0.17599999999999999</v>
      </c>
      <c r="Y82" s="591">
        <v>3.2000000000000015E-2</v>
      </c>
      <c r="Z82" s="595">
        <v>4.7999999999999987E-2</v>
      </c>
      <c r="AA82" s="591">
        <v>-0.224</v>
      </c>
      <c r="AB82" s="595">
        <v>-0.23699999999999999</v>
      </c>
      <c r="AC82" s="591">
        <v>-0.29100000000000004</v>
      </c>
      <c r="AD82" s="595">
        <v>0.14400000000000002</v>
      </c>
      <c r="AE82" s="591">
        <v>1287.9100000000001</v>
      </c>
      <c r="AF82" s="595">
        <v>1119.6089999999999</v>
      </c>
      <c r="AG82" s="591">
        <v>420.38600000000008</v>
      </c>
      <c r="AH82" s="595">
        <v>243.27699999999993</v>
      </c>
    </row>
    <row r="83" spans="1:34" customFormat="1">
      <c r="A83" s="168"/>
      <c r="B83" s="168"/>
      <c r="C83" s="168"/>
      <c r="D83" s="168"/>
      <c r="E83" s="168"/>
      <c r="F83" s="168"/>
      <c r="G83" s="168">
        <v>0</v>
      </c>
      <c r="H83" s="168">
        <v>0</v>
      </c>
      <c r="I83" s="168"/>
      <c r="J83" s="168"/>
      <c r="K83" s="168">
        <v>0</v>
      </c>
      <c r="L83" s="708">
        <v>0</v>
      </c>
      <c r="M83" s="168"/>
      <c r="N83" s="168"/>
      <c r="O83" s="168">
        <v>0</v>
      </c>
      <c r="P83" s="168">
        <v>0</v>
      </c>
      <c r="Q83" s="168"/>
      <c r="R83" s="168"/>
      <c r="S83" s="168">
        <v>0</v>
      </c>
      <c r="T83" s="168">
        <v>0</v>
      </c>
      <c r="U83" s="168"/>
      <c r="V83" s="168"/>
      <c r="W83" s="168">
        <v>0</v>
      </c>
      <c r="X83" s="168">
        <v>0</v>
      </c>
      <c r="Y83" s="168"/>
      <c r="Z83" s="168"/>
      <c r="AA83" s="168">
        <v>0</v>
      </c>
      <c r="AB83" s="168">
        <v>0</v>
      </c>
      <c r="AC83" s="168"/>
      <c r="AD83" s="168"/>
      <c r="AE83" s="168">
        <v>0</v>
      </c>
      <c r="AF83" s="168">
        <v>0</v>
      </c>
      <c r="AG83" s="168"/>
      <c r="AH83" s="168"/>
    </row>
    <row r="84" spans="1:34" customFormat="1" ht="13">
      <c r="A84" s="158" t="s">
        <v>432</v>
      </c>
      <c r="B84" s="159"/>
      <c r="C84" s="600">
        <v>0</v>
      </c>
      <c r="D84" s="594">
        <v>-2E-3</v>
      </c>
      <c r="E84" s="600">
        <v>0</v>
      </c>
      <c r="F84" s="594">
        <v>0</v>
      </c>
      <c r="G84" s="600">
        <v>-952.68700000000001</v>
      </c>
      <c r="H84" s="594">
        <v>-486.86900000000003</v>
      </c>
      <c r="I84" s="600">
        <v>-251.49599999999998</v>
      </c>
      <c r="J84" s="594">
        <v>130.93499999999995</v>
      </c>
      <c r="K84" s="600">
        <v>-5207.1490000000003</v>
      </c>
      <c r="L84" s="594">
        <v>-5115.4520000000002</v>
      </c>
      <c r="M84" s="600">
        <v>-1424.4580000000005</v>
      </c>
      <c r="N84" s="594">
        <v>-1372.6030000000001</v>
      </c>
      <c r="O84" s="600">
        <v>-2254.4650000000001</v>
      </c>
      <c r="P84" s="594">
        <v>-1898.9639999999999</v>
      </c>
      <c r="Q84" s="600">
        <v>-689.7360000000001</v>
      </c>
      <c r="R84" s="594">
        <v>-616.90599999999995</v>
      </c>
      <c r="S84" s="600">
        <v>0</v>
      </c>
      <c r="T84" s="594">
        <v>0</v>
      </c>
      <c r="U84" s="600">
        <v>0</v>
      </c>
      <c r="V84" s="594">
        <v>0</v>
      </c>
      <c r="W84" s="600">
        <v>-133.06399999999999</v>
      </c>
      <c r="X84" s="594">
        <v>-170.42400000000001</v>
      </c>
      <c r="Y84" s="600">
        <v>-26.676999999999992</v>
      </c>
      <c r="Z84" s="594">
        <v>-53.76400000000001</v>
      </c>
      <c r="AA84" s="600">
        <v>0.185</v>
      </c>
      <c r="AB84" s="594">
        <v>0</v>
      </c>
      <c r="AC84" s="600">
        <v>0.185</v>
      </c>
      <c r="AD84" s="594">
        <v>0</v>
      </c>
      <c r="AE84" s="600">
        <v>-8547.18</v>
      </c>
      <c r="AF84" s="594">
        <v>-7671.7110000000002</v>
      </c>
      <c r="AG84" s="600">
        <v>-2392.1820000000007</v>
      </c>
      <c r="AH84" s="594">
        <v>-1912.3380000000006</v>
      </c>
    </row>
    <row r="85" spans="1:34" customFormat="1">
      <c r="A85" s="163"/>
      <c r="B85" s="164" t="s">
        <v>433</v>
      </c>
      <c r="C85" s="591">
        <v>0</v>
      </c>
      <c r="D85" s="595">
        <v>0</v>
      </c>
      <c r="E85" s="591">
        <v>0</v>
      </c>
      <c r="F85" s="595">
        <v>0</v>
      </c>
      <c r="G85" s="591">
        <v>-826.096</v>
      </c>
      <c r="H85" s="595">
        <v>-432.55700000000002</v>
      </c>
      <c r="I85" s="591">
        <v>-213.22799999999995</v>
      </c>
      <c r="J85" s="595">
        <v>113.40499999999997</v>
      </c>
      <c r="K85" s="591">
        <v>-3313.1570000000002</v>
      </c>
      <c r="L85" s="595">
        <v>-3275.7719999999999</v>
      </c>
      <c r="M85" s="591">
        <v>-944.41200000000026</v>
      </c>
      <c r="N85" s="595">
        <v>-862.38599999999997</v>
      </c>
      <c r="O85" s="591">
        <v>-1657.8219999999999</v>
      </c>
      <c r="P85" s="595">
        <v>-1336.2639999999999</v>
      </c>
      <c r="Q85" s="591">
        <v>-548.00399999999991</v>
      </c>
      <c r="R85" s="595">
        <v>-460.54799999999989</v>
      </c>
      <c r="S85" s="591">
        <v>0</v>
      </c>
      <c r="T85" s="595">
        <v>0</v>
      </c>
      <c r="U85" s="591">
        <v>0</v>
      </c>
      <c r="V85" s="595">
        <v>0</v>
      </c>
      <c r="W85" s="591">
        <v>-107.226</v>
      </c>
      <c r="X85" s="595">
        <v>-139.619</v>
      </c>
      <c r="Y85" s="591">
        <v>-20.856999999999999</v>
      </c>
      <c r="Z85" s="595">
        <v>-39.869</v>
      </c>
      <c r="AA85" s="591">
        <v>0.185</v>
      </c>
      <c r="AB85" s="595">
        <v>0</v>
      </c>
      <c r="AC85" s="591">
        <v>0.185</v>
      </c>
      <c r="AD85" s="595">
        <v>0</v>
      </c>
      <c r="AE85" s="591">
        <v>-5904.116</v>
      </c>
      <c r="AF85" s="595">
        <v>-5184.2120000000004</v>
      </c>
      <c r="AG85" s="591">
        <v>-1726.3159999999998</v>
      </c>
      <c r="AH85" s="595">
        <v>-1249.3980000000006</v>
      </c>
    </row>
    <row r="86" spans="1:34" customFormat="1">
      <c r="A86" s="160"/>
      <c r="B86" s="161" t="s">
        <v>434</v>
      </c>
      <c r="C86" s="591">
        <v>0</v>
      </c>
      <c r="D86" s="595">
        <v>0</v>
      </c>
      <c r="E86" s="591">
        <v>0</v>
      </c>
      <c r="F86" s="595">
        <v>0</v>
      </c>
      <c r="G86" s="591">
        <v>0</v>
      </c>
      <c r="H86" s="595">
        <v>-6.0000000000000001E-3</v>
      </c>
      <c r="I86" s="591">
        <v>1E-3</v>
      </c>
      <c r="J86" s="595">
        <v>6.0000000000000001E-3</v>
      </c>
      <c r="K86" s="591">
        <v>-5.0000000000000001E-3</v>
      </c>
      <c r="L86" s="595">
        <v>-4.0000000000000001E-3</v>
      </c>
      <c r="M86" s="591">
        <v>-2E-3</v>
      </c>
      <c r="N86" s="595">
        <v>-1E-3</v>
      </c>
      <c r="O86" s="591">
        <v>-65.753</v>
      </c>
      <c r="P86" s="595">
        <v>-73.882000000000005</v>
      </c>
      <c r="Q86" s="591">
        <v>-12.481000000000002</v>
      </c>
      <c r="R86" s="595">
        <v>-23.552000000000007</v>
      </c>
      <c r="S86" s="591">
        <v>0</v>
      </c>
      <c r="T86" s="595">
        <v>0</v>
      </c>
      <c r="U86" s="591">
        <v>0</v>
      </c>
      <c r="V86" s="595">
        <v>0</v>
      </c>
      <c r="W86" s="591">
        <v>0</v>
      </c>
      <c r="X86" s="595">
        <v>0</v>
      </c>
      <c r="Y86" s="591">
        <v>0</v>
      </c>
      <c r="Z86" s="595">
        <v>0</v>
      </c>
      <c r="AA86" s="591">
        <v>0</v>
      </c>
      <c r="AB86" s="595">
        <v>0</v>
      </c>
      <c r="AC86" s="591">
        <v>0</v>
      </c>
      <c r="AD86" s="595">
        <v>0</v>
      </c>
      <c r="AE86" s="591">
        <v>-65.757999999999996</v>
      </c>
      <c r="AF86" s="595">
        <v>-73.891999999999996</v>
      </c>
      <c r="AG86" s="591">
        <v>-12.481999999999992</v>
      </c>
      <c r="AH86" s="595">
        <v>-23.546999999999997</v>
      </c>
    </row>
    <row r="87" spans="1:34" customFormat="1">
      <c r="A87" s="160"/>
      <c r="B87" s="161" t="s">
        <v>73</v>
      </c>
      <c r="C87" s="591">
        <v>0</v>
      </c>
      <c r="D87" s="595">
        <v>0</v>
      </c>
      <c r="E87" s="591">
        <v>0</v>
      </c>
      <c r="F87" s="595">
        <v>0</v>
      </c>
      <c r="G87" s="591">
        <v>-39.520000000000003</v>
      </c>
      <c r="H87" s="595">
        <v>-4.7279999999999998</v>
      </c>
      <c r="I87" s="591">
        <v>-12.988000000000003</v>
      </c>
      <c r="J87" s="595">
        <v>1.4030000000000005</v>
      </c>
      <c r="K87" s="591">
        <v>-822.75099999999998</v>
      </c>
      <c r="L87" s="595">
        <v>-842.32600000000002</v>
      </c>
      <c r="M87" s="591">
        <v>-174.76199999999994</v>
      </c>
      <c r="N87" s="595">
        <v>-231.851</v>
      </c>
      <c r="O87" s="591">
        <v>-358.98200000000003</v>
      </c>
      <c r="P87" s="595">
        <v>-314.95699999999999</v>
      </c>
      <c r="Q87" s="591">
        <v>-87.077000000000055</v>
      </c>
      <c r="R87" s="595">
        <v>-85.132999999999981</v>
      </c>
      <c r="S87" s="591">
        <v>0</v>
      </c>
      <c r="T87" s="595">
        <v>0</v>
      </c>
      <c r="U87" s="591">
        <v>0</v>
      </c>
      <c r="V87" s="595">
        <v>0</v>
      </c>
      <c r="W87" s="591">
        <v>-24.047000000000001</v>
      </c>
      <c r="X87" s="595">
        <v>-28.47</v>
      </c>
      <c r="Y87" s="591">
        <v>-5.4089999999999989</v>
      </c>
      <c r="Z87" s="595">
        <v>-13.423999999999999</v>
      </c>
      <c r="AA87" s="591">
        <v>0</v>
      </c>
      <c r="AB87" s="595">
        <v>0</v>
      </c>
      <c r="AC87" s="591">
        <v>0</v>
      </c>
      <c r="AD87" s="595">
        <v>0</v>
      </c>
      <c r="AE87" s="591">
        <v>-1245.3</v>
      </c>
      <c r="AF87" s="595">
        <v>-1190.481</v>
      </c>
      <c r="AG87" s="591">
        <v>-280.23599999999999</v>
      </c>
      <c r="AH87" s="595">
        <v>-329.005</v>
      </c>
    </row>
    <row r="88" spans="1:34" customFormat="1">
      <c r="A88" s="160"/>
      <c r="B88" s="161" t="s">
        <v>435</v>
      </c>
      <c r="C88" s="591">
        <v>0</v>
      </c>
      <c r="D88" s="595">
        <v>-2E-3</v>
      </c>
      <c r="E88" s="591">
        <v>0</v>
      </c>
      <c r="F88" s="595">
        <v>0</v>
      </c>
      <c r="G88" s="591">
        <v>-87.070999999999998</v>
      </c>
      <c r="H88" s="595">
        <v>-49.578000000000003</v>
      </c>
      <c r="I88" s="591">
        <v>-25.280999999999999</v>
      </c>
      <c r="J88" s="595">
        <v>16.120999999999995</v>
      </c>
      <c r="K88" s="591">
        <v>-1071.2360000000001</v>
      </c>
      <c r="L88" s="595">
        <v>-997.35</v>
      </c>
      <c r="M88" s="591">
        <v>-305.28200000000015</v>
      </c>
      <c r="N88" s="595">
        <v>-278.36500000000001</v>
      </c>
      <c r="O88" s="591">
        <v>-171.90799999999999</v>
      </c>
      <c r="P88" s="595">
        <v>-173.86099999999999</v>
      </c>
      <c r="Q88" s="591">
        <v>-42.173999999999978</v>
      </c>
      <c r="R88" s="595">
        <v>-47.672999999999988</v>
      </c>
      <c r="S88" s="591">
        <v>0</v>
      </c>
      <c r="T88" s="595">
        <v>0</v>
      </c>
      <c r="U88" s="591">
        <v>0</v>
      </c>
      <c r="V88" s="595">
        <v>0</v>
      </c>
      <c r="W88" s="591">
        <v>-1.7909999999999999</v>
      </c>
      <c r="X88" s="595">
        <v>-2.335</v>
      </c>
      <c r="Y88" s="591">
        <v>-0.41100000000000003</v>
      </c>
      <c r="Z88" s="595">
        <v>-0.47099999999999986</v>
      </c>
      <c r="AA88" s="591">
        <v>0</v>
      </c>
      <c r="AB88" s="595">
        <v>0</v>
      </c>
      <c r="AC88" s="591">
        <v>0</v>
      </c>
      <c r="AD88" s="595">
        <v>0</v>
      </c>
      <c r="AE88" s="591">
        <v>-1332.0060000000001</v>
      </c>
      <c r="AF88" s="595">
        <v>-1223.126</v>
      </c>
      <c r="AG88" s="591">
        <v>-373.14800000000014</v>
      </c>
      <c r="AH88" s="595">
        <v>-310.38799999999992</v>
      </c>
    </row>
    <row r="89" spans="1:34" customFormat="1">
      <c r="A89" s="168"/>
      <c r="B89" s="168"/>
      <c r="C89" s="168"/>
      <c r="D89" s="168"/>
      <c r="E89" s="168"/>
      <c r="F89" s="168"/>
      <c r="G89" s="168">
        <v>0</v>
      </c>
      <c r="H89" s="168">
        <v>0</v>
      </c>
      <c r="I89" s="168"/>
      <c r="J89" s="168"/>
      <c r="K89" s="168">
        <v>0</v>
      </c>
      <c r="L89" s="708">
        <v>0</v>
      </c>
      <c r="M89" s="168"/>
      <c r="N89" s="168"/>
      <c r="O89" s="168">
        <v>0</v>
      </c>
      <c r="P89" s="168">
        <v>0</v>
      </c>
      <c r="Q89" s="168"/>
      <c r="R89" s="168"/>
      <c r="S89" s="168">
        <v>0</v>
      </c>
      <c r="T89" s="168">
        <v>0</v>
      </c>
      <c r="U89" s="168"/>
      <c r="V89" s="168"/>
      <c r="W89" s="168">
        <v>0</v>
      </c>
      <c r="X89" s="168">
        <v>0</v>
      </c>
      <c r="Y89" s="168"/>
      <c r="Z89" s="168"/>
      <c r="AA89" s="168">
        <v>0</v>
      </c>
      <c r="AB89" s="168">
        <v>0</v>
      </c>
      <c r="AC89" s="168"/>
      <c r="AD89" s="168"/>
      <c r="AE89" s="168">
        <v>0</v>
      </c>
      <c r="AF89" s="168">
        <v>0</v>
      </c>
      <c r="AG89" s="168"/>
      <c r="AH89" s="168"/>
    </row>
    <row r="90" spans="1:34" customFormat="1" ht="13">
      <c r="A90" s="158" t="s">
        <v>436</v>
      </c>
      <c r="B90" s="159"/>
      <c r="C90" s="600">
        <v>0.25600000000000001</v>
      </c>
      <c r="D90" s="594">
        <v>0.69799999999999995</v>
      </c>
      <c r="E90" s="600">
        <v>0.17399999999999999</v>
      </c>
      <c r="F90" s="594">
        <v>0.31499999999999995</v>
      </c>
      <c r="G90" s="600">
        <v>451.97500000000002</v>
      </c>
      <c r="H90" s="594">
        <v>177.90899999999999</v>
      </c>
      <c r="I90" s="600">
        <v>97.765000000000043</v>
      </c>
      <c r="J90" s="594">
        <v>-23.491000000000014</v>
      </c>
      <c r="K90" s="600">
        <v>3106.2890000000002</v>
      </c>
      <c r="L90" s="594">
        <v>3236.663</v>
      </c>
      <c r="M90" s="600">
        <v>735.66300000000001</v>
      </c>
      <c r="N90" s="594">
        <v>806.16499999999996</v>
      </c>
      <c r="O90" s="600">
        <v>1588.9860000000001</v>
      </c>
      <c r="P90" s="594">
        <v>1649.8420000000001</v>
      </c>
      <c r="Q90" s="600">
        <v>266.11400000000003</v>
      </c>
      <c r="R90" s="594">
        <v>350.65200000000004</v>
      </c>
      <c r="S90" s="600">
        <v>0</v>
      </c>
      <c r="T90" s="594">
        <v>0</v>
      </c>
      <c r="U90" s="600">
        <v>0</v>
      </c>
      <c r="V90" s="594">
        <v>0</v>
      </c>
      <c r="W90" s="600">
        <v>209.69800000000001</v>
      </c>
      <c r="X90" s="594">
        <v>151.453</v>
      </c>
      <c r="Y90" s="600">
        <v>60.646000000000015</v>
      </c>
      <c r="Z90" s="594">
        <v>34.334000000000003</v>
      </c>
      <c r="AA90" s="600">
        <v>-0.56200000000000006</v>
      </c>
      <c r="AB90" s="594">
        <v>-0.23699999999999999</v>
      </c>
      <c r="AC90" s="600">
        <v>-0.55700000000000005</v>
      </c>
      <c r="AD90" s="594">
        <v>0.14400000000000002</v>
      </c>
      <c r="AE90" s="600">
        <v>5356.6419999999998</v>
      </c>
      <c r="AF90" s="594">
        <v>5216.3280000000004</v>
      </c>
      <c r="AG90" s="600">
        <v>1159.8049999999994</v>
      </c>
      <c r="AH90" s="594">
        <v>1168.1190000000006</v>
      </c>
    </row>
    <row r="91" spans="1:34" customFormat="1">
      <c r="A91" s="168"/>
      <c r="B91" s="168"/>
      <c r="C91" s="168"/>
      <c r="D91" s="168"/>
      <c r="E91" s="168"/>
      <c r="F91" s="168"/>
      <c r="G91" s="168">
        <v>0</v>
      </c>
      <c r="H91" s="168">
        <v>0</v>
      </c>
      <c r="I91" s="168"/>
      <c r="J91" s="168"/>
      <c r="K91" s="168">
        <v>0</v>
      </c>
      <c r="L91" s="708">
        <v>0</v>
      </c>
      <c r="M91" s="168"/>
      <c r="N91" s="168"/>
      <c r="O91" s="168">
        <v>0</v>
      </c>
      <c r="P91" s="168">
        <v>0</v>
      </c>
      <c r="Q91" s="168"/>
      <c r="R91" s="168"/>
      <c r="S91" s="168">
        <v>0</v>
      </c>
      <c r="T91" s="168">
        <v>0</v>
      </c>
      <c r="U91" s="168"/>
      <c r="V91" s="168"/>
      <c r="W91" s="168">
        <v>0</v>
      </c>
      <c r="X91" s="168">
        <v>0</v>
      </c>
      <c r="Y91" s="168"/>
      <c r="Z91" s="168"/>
      <c r="AA91" s="168">
        <v>0</v>
      </c>
      <c r="AB91" s="168">
        <v>0</v>
      </c>
      <c r="AC91" s="168"/>
      <c r="AD91" s="168"/>
      <c r="AE91" s="168">
        <v>0</v>
      </c>
      <c r="AF91" s="168">
        <v>0</v>
      </c>
      <c r="AG91" s="168"/>
      <c r="AH91" s="168"/>
    </row>
    <row r="92" spans="1:34" customFormat="1">
      <c r="A92" s="163"/>
      <c r="B92" s="164" t="s">
        <v>437</v>
      </c>
      <c r="C92" s="591">
        <v>0</v>
      </c>
      <c r="D92" s="595">
        <v>0</v>
      </c>
      <c r="E92" s="591">
        <v>0</v>
      </c>
      <c r="F92" s="595">
        <v>0</v>
      </c>
      <c r="G92" s="591">
        <v>30.751999999999999</v>
      </c>
      <c r="H92" s="595">
        <v>37.585000000000001</v>
      </c>
      <c r="I92" s="591">
        <v>5.8439999999999976</v>
      </c>
      <c r="J92" s="595">
        <v>-3.5259999999999962</v>
      </c>
      <c r="K92" s="591">
        <v>95.522999999999996</v>
      </c>
      <c r="L92" s="595">
        <v>91.808000000000007</v>
      </c>
      <c r="M92" s="591">
        <v>26.680999999999997</v>
      </c>
      <c r="N92" s="595">
        <v>22.503</v>
      </c>
      <c r="O92" s="591">
        <v>41.817</v>
      </c>
      <c r="P92" s="595">
        <v>36.26</v>
      </c>
      <c r="Q92" s="591">
        <v>9.4440000000000026</v>
      </c>
      <c r="R92" s="595">
        <v>9.5889999999999986</v>
      </c>
      <c r="S92" s="591">
        <v>0</v>
      </c>
      <c r="T92" s="595">
        <v>0</v>
      </c>
      <c r="U92" s="591">
        <v>0</v>
      </c>
      <c r="V92" s="595">
        <v>0</v>
      </c>
      <c r="W92" s="591">
        <v>0.11899999999999999</v>
      </c>
      <c r="X92" s="595">
        <v>0.59</v>
      </c>
      <c r="Y92" s="591">
        <v>0</v>
      </c>
      <c r="Z92" s="595">
        <v>0.30999999999999994</v>
      </c>
      <c r="AA92" s="591">
        <v>0</v>
      </c>
      <c r="AB92" s="595">
        <v>0</v>
      </c>
      <c r="AC92" s="591">
        <v>0</v>
      </c>
      <c r="AD92" s="595">
        <v>0</v>
      </c>
      <c r="AE92" s="591">
        <v>168.21100000000001</v>
      </c>
      <c r="AF92" s="595">
        <v>166.24299999999999</v>
      </c>
      <c r="AG92" s="591">
        <v>41.969000000000008</v>
      </c>
      <c r="AH92" s="595">
        <v>28.876000000000005</v>
      </c>
    </row>
    <row r="93" spans="1:34" customFormat="1">
      <c r="A93" s="160"/>
      <c r="B93" s="161" t="s">
        <v>438</v>
      </c>
      <c r="C93" s="591">
        <v>-2.8919999999999999</v>
      </c>
      <c r="D93" s="595">
        <v>-5.0039999999999996</v>
      </c>
      <c r="E93" s="591">
        <v>-0.71700000000000008</v>
      </c>
      <c r="F93" s="595">
        <v>-0.68799999999999972</v>
      </c>
      <c r="G93" s="591">
        <v>-214.90899999999999</v>
      </c>
      <c r="H93" s="595">
        <v>-143.08799999999999</v>
      </c>
      <c r="I93" s="591">
        <v>-54.938999999999993</v>
      </c>
      <c r="J93" s="595">
        <v>9.8710000000000093</v>
      </c>
      <c r="K93" s="591">
        <v>-333.07900000000001</v>
      </c>
      <c r="L93" s="595">
        <v>-361.09399999999999</v>
      </c>
      <c r="M93" s="591">
        <v>-92.917000000000002</v>
      </c>
      <c r="N93" s="595">
        <v>-97.903999999999996</v>
      </c>
      <c r="O93" s="591">
        <v>-125.33499999999999</v>
      </c>
      <c r="P93" s="595">
        <v>-115.735</v>
      </c>
      <c r="Q93" s="591">
        <v>-30.991</v>
      </c>
      <c r="R93" s="595">
        <v>-31.337000000000003</v>
      </c>
      <c r="S93" s="591">
        <v>-6.2E-2</v>
      </c>
      <c r="T93" s="595">
        <v>0</v>
      </c>
      <c r="U93" s="591">
        <v>-6.2E-2</v>
      </c>
      <c r="V93" s="595">
        <v>0</v>
      </c>
      <c r="W93" s="591">
        <v>-13.794</v>
      </c>
      <c r="X93" s="595">
        <v>-14.294</v>
      </c>
      <c r="Y93" s="591">
        <v>-3.6450000000000014</v>
      </c>
      <c r="Z93" s="595">
        <v>-3.7380000000000013</v>
      </c>
      <c r="AA93" s="591">
        <v>0</v>
      </c>
      <c r="AB93" s="595">
        <v>0</v>
      </c>
      <c r="AC93" s="591">
        <v>0</v>
      </c>
      <c r="AD93" s="595">
        <v>0</v>
      </c>
      <c r="AE93" s="591">
        <v>-690.07100000000003</v>
      </c>
      <c r="AF93" s="595">
        <v>-639.21500000000003</v>
      </c>
      <c r="AG93" s="591">
        <v>-183.27100000000002</v>
      </c>
      <c r="AH93" s="595">
        <v>-123.79600000000005</v>
      </c>
    </row>
    <row r="94" spans="1:34" customFormat="1">
      <c r="A94" s="160"/>
      <c r="B94" s="161" t="s">
        <v>439</v>
      </c>
      <c r="C94" s="591">
        <v>-32.399000000000001</v>
      </c>
      <c r="D94" s="595">
        <v>-25.622</v>
      </c>
      <c r="E94" s="591">
        <v>-6.3680000000000021</v>
      </c>
      <c r="F94" s="595">
        <v>-7.8309999999999995</v>
      </c>
      <c r="G94" s="591">
        <v>-220.19399999999999</v>
      </c>
      <c r="H94" s="595">
        <v>-106.03700000000001</v>
      </c>
      <c r="I94" s="591">
        <v>-58.927999999999997</v>
      </c>
      <c r="J94" s="595">
        <v>11.155999999999992</v>
      </c>
      <c r="K94" s="591">
        <v>-637.92899999999997</v>
      </c>
      <c r="L94" s="595">
        <v>-683.94899999999996</v>
      </c>
      <c r="M94" s="591">
        <v>-158.73399999999998</v>
      </c>
      <c r="N94" s="595">
        <v>-180.79899999999998</v>
      </c>
      <c r="O94" s="591">
        <v>-201.75700000000001</v>
      </c>
      <c r="P94" s="595">
        <v>-152.577</v>
      </c>
      <c r="Q94" s="591">
        <v>-62.908000000000015</v>
      </c>
      <c r="R94" s="595">
        <v>-46.539000000000001</v>
      </c>
      <c r="S94" s="591">
        <v>-0.69099999999999995</v>
      </c>
      <c r="T94" s="595">
        <v>-0.155</v>
      </c>
      <c r="U94" s="591">
        <v>-0.18799999999999994</v>
      </c>
      <c r="V94" s="595">
        <v>-3.7000000000000005E-2</v>
      </c>
      <c r="W94" s="591">
        <v>-22.385999999999999</v>
      </c>
      <c r="X94" s="595">
        <v>-26.628</v>
      </c>
      <c r="Y94" s="591">
        <v>-7.3329999999999984</v>
      </c>
      <c r="Z94" s="595">
        <v>5.3999999999998494E-2</v>
      </c>
      <c r="AA94" s="591">
        <v>16.059000000000001</v>
      </c>
      <c r="AB94" s="595">
        <v>0.187</v>
      </c>
      <c r="AC94" s="591">
        <v>0.44400000000000084</v>
      </c>
      <c r="AD94" s="595">
        <v>2.3999999999999994E-2</v>
      </c>
      <c r="AE94" s="591">
        <v>-1099.297</v>
      </c>
      <c r="AF94" s="595">
        <v>-994.78099999999995</v>
      </c>
      <c r="AG94" s="591">
        <v>-294.01499999999999</v>
      </c>
      <c r="AH94" s="595">
        <v>-223.97199999999998</v>
      </c>
    </row>
    <row r="95" spans="1:34" customFormat="1">
      <c r="A95" s="168"/>
      <c r="B95" s="168"/>
      <c r="C95" s="168"/>
      <c r="D95" s="168"/>
      <c r="E95" s="168"/>
      <c r="F95" s="168"/>
      <c r="G95" s="168">
        <v>0</v>
      </c>
      <c r="H95" s="168">
        <v>0</v>
      </c>
      <c r="I95" s="168"/>
      <c r="J95" s="168"/>
      <c r="K95" s="168">
        <v>0</v>
      </c>
      <c r="L95" s="708">
        <v>0</v>
      </c>
      <c r="M95" s="168"/>
      <c r="N95" s="168"/>
      <c r="O95" s="168">
        <v>0</v>
      </c>
      <c r="P95" s="168">
        <v>0</v>
      </c>
      <c r="Q95" s="168"/>
      <c r="R95" s="168"/>
      <c r="S95" s="168">
        <v>0</v>
      </c>
      <c r="T95" s="168">
        <v>0</v>
      </c>
      <c r="U95" s="168"/>
      <c r="V95" s="168"/>
      <c r="W95" s="168">
        <v>0</v>
      </c>
      <c r="X95" s="168">
        <v>0</v>
      </c>
      <c r="Y95" s="168"/>
      <c r="Z95" s="168"/>
      <c r="AA95" s="168">
        <v>0</v>
      </c>
      <c r="AB95" s="168">
        <v>0</v>
      </c>
      <c r="AC95" s="168"/>
      <c r="AD95" s="168"/>
      <c r="AE95" s="168">
        <v>0</v>
      </c>
      <c r="AF95" s="168">
        <v>0</v>
      </c>
      <c r="AG95" s="168"/>
      <c r="AH95" s="168"/>
    </row>
    <row r="96" spans="1:34" customFormat="1" ht="13">
      <c r="A96" s="158" t="s">
        <v>440</v>
      </c>
      <c r="B96" s="159"/>
      <c r="C96" s="600">
        <v>-35.034999999999997</v>
      </c>
      <c r="D96" s="597">
        <v>-29.928000000000001</v>
      </c>
      <c r="E96" s="600">
        <v>-6.9109999999999978</v>
      </c>
      <c r="F96" s="597">
        <v>-8.2040000000000006</v>
      </c>
      <c r="G96" s="600">
        <v>47.624000000000002</v>
      </c>
      <c r="H96" s="597">
        <v>-33.631</v>
      </c>
      <c r="I96" s="600">
        <v>-10.257999999999996</v>
      </c>
      <c r="J96" s="597">
        <v>-5.990000000000002</v>
      </c>
      <c r="K96" s="600">
        <v>2230.8040000000001</v>
      </c>
      <c r="L96" s="597">
        <v>2283.4279999999999</v>
      </c>
      <c r="M96" s="600">
        <v>510.69299999999998</v>
      </c>
      <c r="N96" s="597">
        <v>549.96499999999992</v>
      </c>
      <c r="O96" s="600">
        <v>1303.711</v>
      </c>
      <c r="P96" s="597">
        <v>1417.79</v>
      </c>
      <c r="Q96" s="600">
        <v>181.65900000000011</v>
      </c>
      <c r="R96" s="597">
        <v>282.36500000000001</v>
      </c>
      <c r="S96" s="600">
        <v>-0.753</v>
      </c>
      <c r="T96" s="597">
        <v>-0.155</v>
      </c>
      <c r="U96" s="600">
        <v>-0.25</v>
      </c>
      <c r="V96" s="597">
        <v>-3.7000000000000005E-2</v>
      </c>
      <c r="W96" s="600">
        <v>173.637</v>
      </c>
      <c r="X96" s="597">
        <v>111.121</v>
      </c>
      <c r="Y96" s="600">
        <v>49.668000000000006</v>
      </c>
      <c r="Z96" s="597">
        <v>30.959999999999994</v>
      </c>
      <c r="AA96" s="600">
        <v>15.497</v>
      </c>
      <c r="AB96" s="597">
        <v>-0.05</v>
      </c>
      <c r="AC96" s="600">
        <v>-0.11299999999999955</v>
      </c>
      <c r="AD96" s="597">
        <v>0.16799999999999998</v>
      </c>
      <c r="AE96" s="600">
        <v>3735.4850000000001</v>
      </c>
      <c r="AF96" s="597">
        <v>3748.5749999999998</v>
      </c>
      <c r="AG96" s="600">
        <v>724.48800000000028</v>
      </c>
      <c r="AH96" s="597">
        <v>849.22699999999986</v>
      </c>
    </row>
    <row r="97" spans="1:34" customFormat="1">
      <c r="A97" s="168"/>
      <c r="B97" s="168"/>
      <c r="C97" s="168"/>
      <c r="D97" s="168"/>
      <c r="E97" s="168"/>
      <c r="F97" s="168"/>
      <c r="G97" s="168">
        <v>0</v>
      </c>
      <c r="H97" s="168">
        <v>0</v>
      </c>
      <c r="I97" s="168"/>
      <c r="J97" s="168"/>
      <c r="K97" s="168">
        <v>0</v>
      </c>
      <c r="L97" s="708">
        <v>0</v>
      </c>
      <c r="M97" s="168"/>
      <c r="N97" s="168"/>
      <c r="O97" s="168">
        <v>0</v>
      </c>
      <c r="P97" s="168">
        <v>0</v>
      </c>
      <c r="Q97" s="168"/>
      <c r="R97" s="168"/>
      <c r="S97" s="168">
        <v>0</v>
      </c>
      <c r="T97" s="168">
        <v>0</v>
      </c>
      <c r="U97" s="168"/>
      <c r="V97" s="168"/>
      <c r="W97" s="168">
        <v>0</v>
      </c>
      <c r="X97" s="168">
        <v>0</v>
      </c>
      <c r="Y97" s="168"/>
      <c r="Z97" s="168"/>
      <c r="AA97" s="168">
        <v>0</v>
      </c>
      <c r="AB97" s="168">
        <v>0</v>
      </c>
      <c r="AC97" s="168"/>
      <c r="AD97" s="168"/>
      <c r="AE97" s="168">
        <v>0</v>
      </c>
      <c r="AF97" s="168">
        <v>0</v>
      </c>
      <c r="AG97" s="168"/>
      <c r="AH97" s="168"/>
    </row>
    <row r="98" spans="1:34" customFormat="1">
      <c r="A98" s="163"/>
      <c r="B98" s="164" t="s">
        <v>441</v>
      </c>
      <c r="C98" s="591">
        <v>0</v>
      </c>
      <c r="D98" s="595">
        <v>0</v>
      </c>
      <c r="E98" s="591">
        <v>0</v>
      </c>
      <c r="F98" s="595">
        <v>0</v>
      </c>
      <c r="G98" s="591">
        <v>-165.84</v>
      </c>
      <c r="H98" s="595">
        <v>-85.597999999999999</v>
      </c>
      <c r="I98" s="591">
        <v>-48.084000000000003</v>
      </c>
      <c r="J98" s="595">
        <v>16.227999999999994</v>
      </c>
      <c r="K98" s="591">
        <v>-687.43299999999999</v>
      </c>
      <c r="L98" s="595">
        <v>-625.20699999999999</v>
      </c>
      <c r="M98" s="591">
        <v>-168.30200000000002</v>
      </c>
      <c r="N98" s="595">
        <v>-168.95799999999997</v>
      </c>
      <c r="O98" s="591">
        <v>-227.61600000000001</v>
      </c>
      <c r="P98" s="595">
        <v>-191.59</v>
      </c>
      <c r="Q98" s="591">
        <v>-57.512</v>
      </c>
      <c r="R98" s="595">
        <v>-53.655000000000001</v>
      </c>
      <c r="S98" s="591">
        <v>0</v>
      </c>
      <c r="T98" s="595">
        <v>0</v>
      </c>
      <c r="U98" s="591">
        <v>0</v>
      </c>
      <c r="V98" s="595">
        <v>0</v>
      </c>
      <c r="W98" s="591">
        <v>-49.71</v>
      </c>
      <c r="X98" s="595">
        <v>-46.765999999999998</v>
      </c>
      <c r="Y98" s="591">
        <v>-12.682000000000002</v>
      </c>
      <c r="Z98" s="595">
        <v>-11.814999999999998</v>
      </c>
      <c r="AA98" s="591">
        <v>0</v>
      </c>
      <c r="AB98" s="595">
        <v>0</v>
      </c>
      <c r="AC98" s="591">
        <v>0</v>
      </c>
      <c r="AD98" s="595">
        <v>0</v>
      </c>
      <c r="AE98" s="591">
        <v>-1130.5989999999999</v>
      </c>
      <c r="AF98" s="595">
        <v>-949.16099999999994</v>
      </c>
      <c r="AG98" s="591">
        <v>-286.57999999999993</v>
      </c>
      <c r="AH98" s="595">
        <v>-218.19999999999993</v>
      </c>
    </row>
    <row r="99" spans="1:34" customFormat="1">
      <c r="A99" s="163"/>
      <c r="B99" s="164" t="s">
        <v>442</v>
      </c>
      <c r="C99" s="591">
        <v>0</v>
      </c>
      <c r="D99" s="595">
        <v>0</v>
      </c>
      <c r="E99" s="591">
        <v>0</v>
      </c>
      <c r="F99" s="595">
        <v>0</v>
      </c>
      <c r="G99" s="591">
        <v>-0.84199999999999997</v>
      </c>
      <c r="H99" s="595">
        <v>-5.6000000000000001E-2</v>
      </c>
      <c r="I99" s="591">
        <v>9.6999999999999975E-2</v>
      </c>
      <c r="J99" s="595">
        <v>-5.6000000000000001E-2</v>
      </c>
      <c r="K99" s="591">
        <v>-54.655999999999999</v>
      </c>
      <c r="L99" s="595">
        <v>0</v>
      </c>
      <c r="M99" s="591">
        <v>-54.655999999999999</v>
      </c>
      <c r="N99" s="595">
        <v>0</v>
      </c>
      <c r="O99" s="591">
        <v>-49.625999999999998</v>
      </c>
      <c r="P99" s="595">
        <v>-149.67500000000001</v>
      </c>
      <c r="Q99" s="591">
        <v>-49.625999999999998</v>
      </c>
      <c r="R99" s="595">
        <v>-180.70500000000001</v>
      </c>
      <c r="S99" s="591">
        <v>0</v>
      </c>
      <c r="T99" s="595">
        <v>0</v>
      </c>
      <c r="U99" s="591">
        <v>0</v>
      </c>
      <c r="V99" s="595">
        <v>0</v>
      </c>
      <c r="W99" s="591">
        <v>-9.5890000000000004</v>
      </c>
      <c r="X99" s="595">
        <v>0</v>
      </c>
      <c r="Y99" s="591">
        <v>-5.4620000000000006</v>
      </c>
      <c r="Z99" s="595">
        <v>0</v>
      </c>
      <c r="AA99" s="591">
        <v>0</v>
      </c>
      <c r="AB99" s="595">
        <v>-5.891</v>
      </c>
      <c r="AC99" s="591">
        <v>0</v>
      </c>
      <c r="AD99" s="595">
        <v>0</v>
      </c>
      <c r="AE99" s="591">
        <v>-114.71299999999999</v>
      </c>
      <c r="AF99" s="595">
        <v>-155.62200000000001</v>
      </c>
      <c r="AG99" s="591">
        <v>-109.64699999999999</v>
      </c>
      <c r="AH99" s="595">
        <v>-180.76100000000002</v>
      </c>
    </row>
    <row r="100" spans="1:34" customFormat="1" ht="25">
      <c r="A100" s="163"/>
      <c r="B100" s="164" t="s">
        <v>443</v>
      </c>
      <c r="C100" s="591">
        <v>0</v>
      </c>
      <c r="D100" s="595">
        <v>0</v>
      </c>
      <c r="E100" s="591">
        <v>0</v>
      </c>
      <c r="F100" s="595">
        <v>0</v>
      </c>
      <c r="G100" s="591">
        <v>-43.005000000000003</v>
      </c>
      <c r="H100" s="595">
        <v>-12.162000000000001</v>
      </c>
      <c r="I100" s="591">
        <v>-20.416000000000004</v>
      </c>
      <c r="J100" s="595">
        <v>48.574999999999967</v>
      </c>
      <c r="K100" s="591">
        <v>-226.648</v>
      </c>
      <c r="L100" s="595">
        <v>-232.85400000000001</v>
      </c>
      <c r="M100" s="591">
        <v>-67.533999999999992</v>
      </c>
      <c r="N100" s="595">
        <v>-58.485000000000014</v>
      </c>
      <c r="O100" s="591">
        <v>-17.529</v>
      </c>
      <c r="P100" s="595">
        <v>-11.558</v>
      </c>
      <c r="Q100" s="591">
        <v>-6.1329999999999991</v>
      </c>
      <c r="R100" s="595">
        <v>-3.3119999999999994</v>
      </c>
      <c r="S100" s="591">
        <v>0</v>
      </c>
      <c r="T100" s="595">
        <v>0</v>
      </c>
      <c r="U100" s="591">
        <v>0</v>
      </c>
      <c r="V100" s="595">
        <v>0</v>
      </c>
      <c r="W100" s="591">
        <v>-1.542</v>
      </c>
      <c r="X100" s="595">
        <v>6.0999999999999999E-2</v>
      </c>
      <c r="Y100" s="591">
        <v>-1.5070000000000001</v>
      </c>
      <c r="Z100" s="595">
        <v>0.16799999999999998</v>
      </c>
      <c r="AA100" s="591">
        <v>0</v>
      </c>
      <c r="AB100" s="595">
        <v>0</v>
      </c>
      <c r="AC100" s="591">
        <v>0</v>
      </c>
      <c r="AD100" s="595">
        <v>0</v>
      </c>
      <c r="AE100" s="591">
        <v>-288.72399999999999</v>
      </c>
      <c r="AF100" s="595">
        <v>-256.51299999999998</v>
      </c>
      <c r="AG100" s="591">
        <v>-95.59</v>
      </c>
      <c r="AH100" s="595">
        <v>-60.736999999999966</v>
      </c>
    </row>
    <row r="101" spans="1:34" customFormat="1">
      <c r="A101" s="168"/>
      <c r="B101" s="168"/>
      <c r="C101" s="168">
        <v>0</v>
      </c>
      <c r="D101" s="168">
        <v>0</v>
      </c>
      <c r="E101" s="168"/>
      <c r="F101" s="168"/>
      <c r="G101" s="168">
        <v>0</v>
      </c>
      <c r="H101" s="168">
        <v>0</v>
      </c>
      <c r="I101" s="168"/>
      <c r="J101" s="168"/>
      <c r="K101" s="168">
        <v>0</v>
      </c>
      <c r="L101" s="708">
        <v>0</v>
      </c>
      <c r="M101" s="168"/>
      <c r="N101" s="168"/>
      <c r="O101" s="168">
        <v>0</v>
      </c>
      <c r="P101" s="168">
        <v>0</v>
      </c>
      <c r="Q101" s="168"/>
      <c r="R101" s="168"/>
      <c r="S101" s="168">
        <v>0</v>
      </c>
      <c r="T101" s="168">
        <v>0</v>
      </c>
      <c r="U101" s="168"/>
      <c r="V101" s="168"/>
      <c r="W101" s="168">
        <v>0</v>
      </c>
      <c r="X101" s="168">
        <v>0</v>
      </c>
      <c r="Y101" s="168"/>
      <c r="Z101" s="168"/>
      <c r="AA101" s="168">
        <v>0</v>
      </c>
      <c r="AB101" s="168">
        <v>0</v>
      </c>
      <c r="AC101" s="168"/>
      <c r="AD101" s="168"/>
      <c r="AE101" s="168">
        <v>0</v>
      </c>
      <c r="AF101" s="168">
        <v>0</v>
      </c>
      <c r="AG101" s="168"/>
      <c r="AH101" s="168"/>
    </row>
    <row r="102" spans="1:34" customFormat="1" ht="26">
      <c r="A102" s="177" t="s">
        <v>444</v>
      </c>
      <c r="B102" s="159"/>
      <c r="C102" s="600">
        <v>-35.034999999999997</v>
      </c>
      <c r="D102" s="594">
        <v>-29.928000000000001</v>
      </c>
      <c r="E102" s="600">
        <v>-6.9109999999999978</v>
      </c>
      <c r="F102" s="594">
        <v>-8.2040000000000006</v>
      </c>
      <c r="G102" s="600">
        <v>-162.06299999999999</v>
      </c>
      <c r="H102" s="594">
        <v>-131.447</v>
      </c>
      <c r="I102" s="600">
        <v>-78.660999999999987</v>
      </c>
      <c r="J102" s="594">
        <v>-520.976</v>
      </c>
      <c r="K102" s="600">
        <v>1262.067</v>
      </c>
      <c r="L102" s="594">
        <v>1425.367</v>
      </c>
      <c r="M102" s="600">
        <v>220.20100000000002</v>
      </c>
      <c r="N102" s="594">
        <v>322.52199999999993</v>
      </c>
      <c r="O102" s="600">
        <v>1008.94</v>
      </c>
      <c r="P102" s="594">
        <v>1064.9670000000001</v>
      </c>
      <c r="Q102" s="600">
        <v>68.388000000000034</v>
      </c>
      <c r="R102" s="594">
        <v>44.693000000000097</v>
      </c>
      <c r="S102" s="600">
        <v>-0.753</v>
      </c>
      <c r="T102" s="594">
        <v>-0.155</v>
      </c>
      <c r="U102" s="600">
        <v>-0.25</v>
      </c>
      <c r="V102" s="594">
        <v>-3.7000000000000005E-2</v>
      </c>
      <c r="W102" s="600">
        <v>112.79600000000001</v>
      </c>
      <c r="X102" s="594">
        <v>64.415999999999997</v>
      </c>
      <c r="Y102" s="600">
        <v>30.01700000000001</v>
      </c>
      <c r="Z102" s="594">
        <v>19.312999999999995</v>
      </c>
      <c r="AA102" s="600">
        <v>15.497</v>
      </c>
      <c r="AB102" s="594">
        <v>-5.9409999999999998</v>
      </c>
      <c r="AC102" s="600">
        <v>-0.11299999999999955</v>
      </c>
      <c r="AD102" s="594">
        <v>0.16800000000000015</v>
      </c>
      <c r="AE102" s="600">
        <v>2201.4490000000001</v>
      </c>
      <c r="AF102" s="594">
        <v>2387.279</v>
      </c>
      <c r="AG102" s="600">
        <v>232.67100000000005</v>
      </c>
      <c r="AH102" s="594">
        <v>389.529</v>
      </c>
    </row>
    <row r="103" spans="1:34" customFormat="1">
      <c r="A103" s="168"/>
      <c r="B103" s="168"/>
      <c r="C103" s="168">
        <v>0</v>
      </c>
      <c r="D103" s="168">
        <v>0</v>
      </c>
      <c r="E103" s="168"/>
      <c r="F103" s="168"/>
      <c r="G103" s="168">
        <v>0</v>
      </c>
      <c r="H103" s="168">
        <v>0</v>
      </c>
      <c r="I103" s="168"/>
      <c r="J103" s="168"/>
      <c r="K103" s="168">
        <v>0</v>
      </c>
      <c r="L103" s="708">
        <v>0</v>
      </c>
      <c r="M103" s="168"/>
      <c r="N103" s="168"/>
      <c r="O103" s="168">
        <v>0</v>
      </c>
      <c r="P103" s="168">
        <v>0</v>
      </c>
      <c r="Q103" s="168"/>
      <c r="R103" s="168"/>
      <c r="S103" s="168">
        <v>0</v>
      </c>
      <c r="T103" s="168">
        <v>0</v>
      </c>
      <c r="U103" s="168"/>
      <c r="V103" s="168"/>
      <c r="W103" s="168">
        <v>0</v>
      </c>
      <c r="X103" s="168">
        <v>0</v>
      </c>
      <c r="Y103" s="168"/>
      <c r="Z103" s="168"/>
      <c r="AA103" s="168">
        <v>0</v>
      </c>
      <c r="AB103" s="168">
        <v>0</v>
      </c>
      <c r="AC103" s="168"/>
      <c r="AD103" s="168"/>
      <c r="AE103" s="168">
        <v>0</v>
      </c>
      <c r="AF103" s="168">
        <v>0</v>
      </c>
      <c r="AG103" s="168"/>
      <c r="AH103" s="168"/>
    </row>
    <row r="104" spans="1:34" customFormat="1" ht="13">
      <c r="A104" s="158" t="s">
        <v>445</v>
      </c>
      <c r="B104" s="159"/>
      <c r="C104" s="600">
        <v>-55.783000000000001</v>
      </c>
      <c r="D104" s="594">
        <v>-80.418000000000006</v>
      </c>
      <c r="E104" s="600">
        <v>-15.044000000000004</v>
      </c>
      <c r="F104" s="594">
        <v>-4.7010000000000076</v>
      </c>
      <c r="G104" s="600">
        <v>-34.293999999999997</v>
      </c>
      <c r="H104" s="594">
        <v>278.94600000000003</v>
      </c>
      <c r="I104" s="600">
        <v>-108.46</v>
      </c>
      <c r="J104" s="594">
        <v>512.27400000000011</v>
      </c>
      <c r="K104" s="600">
        <v>-586.005</v>
      </c>
      <c r="L104" s="594">
        <v>-671.78399999999999</v>
      </c>
      <c r="M104" s="600">
        <v>-111.71600000000001</v>
      </c>
      <c r="N104" s="594">
        <v>-211.49299999999999</v>
      </c>
      <c r="O104" s="600">
        <v>-241.04300000000001</v>
      </c>
      <c r="P104" s="594">
        <v>-191.65700000000001</v>
      </c>
      <c r="Q104" s="600">
        <v>-54.04000000000002</v>
      </c>
      <c r="R104" s="594">
        <v>-66.12</v>
      </c>
      <c r="S104" s="600">
        <v>15.372999999999999</v>
      </c>
      <c r="T104" s="594">
        <v>-0.90300000000000002</v>
      </c>
      <c r="U104" s="600">
        <v>7.5039999999999996</v>
      </c>
      <c r="V104" s="594">
        <v>0.246</v>
      </c>
      <c r="W104" s="600">
        <v>-9.7460000000000004</v>
      </c>
      <c r="X104" s="594">
        <v>-75.738</v>
      </c>
      <c r="Y104" s="600">
        <v>-0.75200000000000067</v>
      </c>
      <c r="Z104" s="594">
        <v>-4.1350000000000051</v>
      </c>
      <c r="AA104" s="600">
        <v>19.271000000000001</v>
      </c>
      <c r="AB104" s="594">
        <v>-4.4999999999999998E-2</v>
      </c>
      <c r="AC104" s="600">
        <v>19.271000000000001</v>
      </c>
      <c r="AD104" s="594">
        <v>-4.7E-2</v>
      </c>
      <c r="AE104" s="600">
        <v>-892.22699999999998</v>
      </c>
      <c r="AF104" s="594">
        <v>-741.59900000000005</v>
      </c>
      <c r="AG104" s="600">
        <v>-263.23699999999997</v>
      </c>
      <c r="AH104" s="594">
        <v>-233.32800000000003</v>
      </c>
    </row>
    <row r="105" spans="1:34" customFormat="1" ht="13">
      <c r="A105" s="158"/>
      <c r="B105" s="827" t="s">
        <v>446</v>
      </c>
      <c r="C105" s="600">
        <v>34.484000000000002</v>
      </c>
      <c r="D105" s="594">
        <v>3.81</v>
      </c>
      <c r="E105" s="600">
        <v>19.990000000000002</v>
      </c>
      <c r="F105" s="594">
        <v>2.1269999999999998</v>
      </c>
      <c r="G105" s="600">
        <v>41.091999999999999</v>
      </c>
      <c r="H105" s="594">
        <v>49.237000000000002</v>
      </c>
      <c r="I105" s="600">
        <v>5.7319999999999993</v>
      </c>
      <c r="J105" s="594">
        <v>-61.574000000000034</v>
      </c>
      <c r="K105" s="600">
        <v>297.85000000000002</v>
      </c>
      <c r="L105" s="594">
        <v>357.47699999999998</v>
      </c>
      <c r="M105" s="600">
        <v>76.460000000000036</v>
      </c>
      <c r="N105" s="594">
        <v>93.618999999999971</v>
      </c>
      <c r="O105" s="600">
        <v>37.536000000000001</v>
      </c>
      <c r="P105" s="594">
        <v>60.567</v>
      </c>
      <c r="Q105" s="600">
        <v>6.4080000000000013</v>
      </c>
      <c r="R105" s="594">
        <v>12.947000000000003</v>
      </c>
      <c r="S105" s="600">
        <v>36.286000000000001</v>
      </c>
      <c r="T105" s="594">
        <v>0.32</v>
      </c>
      <c r="U105" s="600">
        <v>6.6950000000000003</v>
      </c>
      <c r="V105" s="594">
        <v>8.0000000000000016E-2</v>
      </c>
      <c r="W105" s="600">
        <v>4.3949999999999996</v>
      </c>
      <c r="X105" s="594">
        <v>4.1029999999999998</v>
      </c>
      <c r="Y105" s="600">
        <v>1.3619999999999997</v>
      </c>
      <c r="Z105" s="594">
        <v>1.0449999999999999</v>
      </c>
      <c r="AA105" s="600">
        <v>-2.7E-2</v>
      </c>
      <c r="AB105" s="594">
        <v>-3.9E-2</v>
      </c>
      <c r="AC105" s="600">
        <v>-2.7E-2</v>
      </c>
      <c r="AD105" s="594">
        <v>-8.0000000000000002E-3</v>
      </c>
      <c r="AE105" s="600">
        <v>451.61599999999999</v>
      </c>
      <c r="AF105" s="594">
        <v>475.47500000000002</v>
      </c>
      <c r="AG105" s="600">
        <v>116.62</v>
      </c>
      <c r="AH105" s="594">
        <v>110.81100000000004</v>
      </c>
    </row>
    <row r="106" spans="1:34" customFormat="1">
      <c r="A106" s="163"/>
      <c r="B106" s="170" t="s">
        <v>377</v>
      </c>
      <c r="C106" s="602">
        <v>34.484000000000002</v>
      </c>
      <c r="D106" s="595">
        <v>3.8050000000000002</v>
      </c>
      <c r="E106" s="602">
        <v>19.990000000000002</v>
      </c>
      <c r="F106" s="595">
        <v>2.1260000000000003</v>
      </c>
      <c r="G106" s="602">
        <v>21.882000000000001</v>
      </c>
      <c r="H106" s="595">
        <v>27.858000000000001</v>
      </c>
      <c r="I106" s="602">
        <v>4.527000000000001</v>
      </c>
      <c r="J106" s="595">
        <v>8.8080000000000176</v>
      </c>
      <c r="K106" s="602">
        <v>67.037999999999997</v>
      </c>
      <c r="L106" s="595">
        <v>126.806</v>
      </c>
      <c r="M106" s="602">
        <v>8.0389999999999944</v>
      </c>
      <c r="N106" s="595">
        <v>8.4309999999999974</v>
      </c>
      <c r="O106" s="602">
        <v>14.894</v>
      </c>
      <c r="P106" s="595">
        <v>28.824000000000002</v>
      </c>
      <c r="Q106" s="602">
        <v>3.2270000000000003</v>
      </c>
      <c r="R106" s="595">
        <v>6.4090000000000025</v>
      </c>
      <c r="S106" s="602">
        <v>36.286000000000001</v>
      </c>
      <c r="T106" s="595">
        <v>0.29199999999999998</v>
      </c>
      <c r="U106" s="602">
        <v>6.6950000000000003</v>
      </c>
      <c r="V106" s="595">
        <v>0.22399999999999998</v>
      </c>
      <c r="W106" s="602">
        <v>0.219</v>
      </c>
      <c r="X106" s="595">
        <v>0.21199999999999999</v>
      </c>
      <c r="Y106" s="602">
        <v>8.199999999999999E-2</v>
      </c>
      <c r="Z106" s="595">
        <v>4.5999999999999985E-2</v>
      </c>
      <c r="AA106" s="602">
        <v>0</v>
      </c>
      <c r="AB106" s="595">
        <v>0</v>
      </c>
      <c r="AC106" s="602">
        <v>0</v>
      </c>
      <c r="AD106" s="595">
        <v>0</v>
      </c>
      <c r="AE106" s="602">
        <v>174.803</v>
      </c>
      <c r="AF106" s="595">
        <v>187.797</v>
      </c>
      <c r="AG106" s="602">
        <v>42.56</v>
      </c>
      <c r="AH106" s="595">
        <v>19.049999999999983</v>
      </c>
    </row>
    <row r="107" spans="1:34" customFormat="1">
      <c r="A107" s="163"/>
      <c r="B107" s="170" t="s">
        <v>447</v>
      </c>
      <c r="C107" s="591">
        <v>0</v>
      </c>
      <c r="D107" s="595">
        <v>5.0000000000000001E-3</v>
      </c>
      <c r="E107" s="591">
        <v>0</v>
      </c>
      <c r="F107" s="595">
        <v>1E-3</v>
      </c>
      <c r="G107" s="591">
        <v>19.21</v>
      </c>
      <c r="H107" s="595">
        <v>21.379000000000001</v>
      </c>
      <c r="I107" s="591">
        <v>1.2050000000000018</v>
      </c>
      <c r="J107" s="595">
        <v>-70.381999999999991</v>
      </c>
      <c r="K107" s="591">
        <v>230.81200000000001</v>
      </c>
      <c r="L107" s="595">
        <v>230.67099999999999</v>
      </c>
      <c r="M107" s="591">
        <v>68.421000000000021</v>
      </c>
      <c r="N107" s="595">
        <v>85.187999999999988</v>
      </c>
      <c r="O107" s="591">
        <v>22.641999999999999</v>
      </c>
      <c r="P107" s="595">
        <v>31.742999999999999</v>
      </c>
      <c r="Q107" s="591">
        <v>3.1810000000000009</v>
      </c>
      <c r="R107" s="595">
        <v>6.5380000000000003</v>
      </c>
      <c r="S107" s="591">
        <v>0</v>
      </c>
      <c r="T107" s="595">
        <v>2.8000000000000001E-2</v>
      </c>
      <c r="U107" s="591">
        <v>0</v>
      </c>
      <c r="V107" s="595">
        <v>-0.14399999999999999</v>
      </c>
      <c r="W107" s="591">
        <v>4.1760000000000002</v>
      </c>
      <c r="X107" s="595">
        <v>3.891</v>
      </c>
      <c r="Y107" s="591">
        <v>1.2800000000000002</v>
      </c>
      <c r="Z107" s="595">
        <v>0.99900000000000011</v>
      </c>
      <c r="AA107" s="591">
        <v>-2.7E-2</v>
      </c>
      <c r="AB107" s="595">
        <v>-3.9E-2</v>
      </c>
      <c r="AC107" s="591">
        <v>-2.7E-2</v>
      </c>
      <c r="AD107" s="595">
        <v>-8.0000000000000002E-3</v>
      </c>
      <c r="AE107" s="591">
        <v>276.81299999999999</v>
      </c>
      <c r="AF107" s="595">
        <v>287.678</v>
      </c>
      <c r="AG107" s="591">
        <v>74.06</v>
      </c>
      <c r="AH107" s="595">
        <v>91.760999999999996</v>
      </c>
    </row>
    <row r="108" spans="1:34" customFormat="1" ht="13">
      <c r="A108" s="158"/>
      <c r="B108" s="165" t="s">
        <v>448</v>
      </c>
      <c r="C108" s="600">
        <v>-74.850999999999999</v>
      </c>
      <c r="D108" s="594">
        <v>-40.545000000000002</v>
      </c>
      <c r="E108" s="600">
        <v>-8.7830000000000013</v>
      </c>
      <c r="F108" s="594">
        <v>-9.7730000000000032</v>
      </c>
      <c r="G108" s="600">
        <v>-416.73500000000001</v>
      </c>
      <c r="H108" s="594">
        <v>-203.67099999999999</v>
      </c>
      <c r="I108" s="600">
        <v>-155.34500000000003</v>
      </c>
      <c r="J108" s="594">
        <v>178.53600000000012</v>
      </c>
      <c r="K108" s="600">
        <v>-799.00099999999998</v>
      </c>
      <c r="L108" s="594">
        <v>-1054.123</v>
      </c>
      <c r="M108" s="600">
        <v>-179.15099999999995</v>
      </c>
      <c r="N108" s="594">
        <v>-326.98099999999999</v>
      </c>
      <c r="O108" s="600">
        <v>-278.45</v>
      </c>
      <c r="P108" s="594">
        <v>-254.20599999999999</v>
      </c>
      <c r="Q108" s="600">
        <v>-62.286000000000001</v>
      </c>
      <c r="R108" s="594">
        <v>-73.429999999999978</v>
      </c>
      <c r="S108" s="600">
        <v>-3.5470000000000002</v>
      </c>
      <c r="T108" s="594">
        <v>-2.5680000000000001</v>
      </c>
      <c r="U108" s="600">
        <v>-1.3000000000000345E-2</v>
      </c>
      <c r="V108" s="594">
        <v>-0.20599999999999996</v>
      </c>
      <c r="W108" s="600">
        <v>-15.285</v>
      </c>
      <c r="X108" s="594">
        <v>-80.209999999999994</v>
      </c>
      <c r="Y108" s="600">
        <v>-3.6370000000000005</v>
      </c>
      <c r="Z108" s="594">
        <v>-4.7749999999999915</v>
      </c>
      <c r="AA108" s="600">
        <v>2.5999999999999999E-2</v>
      </c>
      <c r="AB108" s="594">
        <v>6.4000000000000001E-2</v>
      </c>
      <c r="AC108" s="600">
        <v>2.5999999999999999E-2</v>
      </c>
      <c r="AD108" s="594">
        <v>3.3000000000000002E-2</v>
      </c>
      <c r="AE108" s="600">
        <v>-1587.8430000000001</v>
      </c>
      <c r="AF108" s="828">
        <v>-1635.259</v>
      </c>
      <c r="AG108" s="600">
        <v>-409.18900000000008</v>
      </c>
      <c r="AH108" s="594">
        <v>-382.20700000000011</v>
      </c>
    </row>
    <row r="109" spans="1:34" customFormat="1">
      <c r="A109" s="163"/>
      <c r="B109" s="170" t="s">
        <v>449</v>
      </c>
      <c r="C109" s="591">
        <v>-1E-3</v>
      </c>
      <c r="D109" s="595">
        <v>-1.9319999999999999</v>
      </c>
      <c r="E109" s="591">
        <v>0</v>
      </c>
      <c r="F109" s="595">
        <v>0</v>
      </c>
      <c r="G109" s="591">
        <v>-3.0249999999999999</v>
      </c>
      <c r="H109" s="595">
        <v>-0.252</v>
      </c>
      <c r="I109" s="591">
        <v>-2.492</v>
      </c>
      <c r="J109" s="595">
        <v>72.853999999999999</v>
      </c>
      <c r="K109" s="591">
        <v>-86.465999999999994</v>
      </c>
      <c r="L109" s="595">
        <v>-93.022000000000006</v>
      </c>
      <c r="M109" s="591">
        <v>-19.98599999999999</v>
      </c>
      <c r="N109" s="595">
        <v>-22.315000000000012</v>
      </c>
      <c r="O109" s="591">
        <v>-211.34700000000001</v>
      </c>
      <c r="P109" s="595">
        <v>-149.31700000000001</v>
      </c>
      <c r="Q109" s="591">
        <v>-46.817000000000007</v>
      </c>
      <c r="R109" s="595">
        <v>-49.695000000000007</v>
      </c>
      <c r="S109" s="591">
        <v>-2.3530000000000002</v>
      </c>
      <c r="T109" s="595">
        <v>-2.5339999999999998</v>
      </c>
      <c r="U109" s="591">
        <v>0</v>
      </c>
      <c r="V109" s="595">
        <v>-0.93499999999999983</v>
      </c>
      <c r="W109" s="591">
        <v>0</v>
      </c>
      <c r="X109" s="595">
        <v>0</v>
      </c>
      <c r="Y109" s="591">
        <v>0</v>
      </c>
      <c r="Z109" s="595">
        <v>0</v>
      </c>
      <c r="AA109" s="591">
        <v>0</v>
      </c>
      <c r="AB109" s="595">
        <v>0</v>
      </c>
      <c r="AC109" s="591">
        <v>0</v>
      </c>
      <c r="AD109" s="595">
        <v>0</v>
      </c>
      <c r="AE109" s="591">
        <v>-303.19200000000001</v>
      </c>
      <c r="AF109" s="595">
        <v>-247.05699999999999</v>
      </c>
      <c r="AG109" s="591">
        <v>-69.295000000000016</v>
      </c>
      <c r="AH109" s="595">
        <v>-73.105999999999995</v>
      </c>
    </row>
    <row r="110" spans="1:34" customFormat="1">
      <c r="A110" s="163"/>
      <c r="B110" s="170" t="s">
        <v>450</v>
      </c>
      <c r="C110" s="591">
        <v>-24.056999999999999</v>
      </c>
      <c r="D110" s="595">
        <v>-24.056999999999999</v>
      </c>
      <c r="E110" s="591">
        <v>-6.0809999999999995</v>
      </c>
      <c r="F110" s="595">
        <v>-6.0809999999999995</v>
      </c>
      <c r="G110" s="591">
        <v>0</v>
      </c>
      <c r="H110" s="595">
        <v>0</v>
      </c>
      <c r="I110" s="591">
        <v>0</v>
      </c>
      <c r="J110" s="595">
        <v>67.63900000000001</v>
      </c>
      <c r="K110" s="591">
        <v>-145.773</v>
      </c>
      <c r="L110" s="595">
        <v>-196.52699999999999</v>
      </c>
      <c r="M110" s="591">
        <v>-31.548999999999992</v>
      </c>
      <c r="N110" s="595">
        <v>-43.870999999999981</v>
      </c>
      <c r="O110" s="591">
        <v>-46.362000000000002</v>
      </c>
      <c r="P110" s="595">
        <v>-78.924999999999997</v>
      </c>
      <c r="Q110" s="591">
        <v>-8.328000000000003</v>
      </c>
      <c r="R110" s="595">
        <v>-17.686999999999998</v>
      </c>
      <c r="S110" s="591">
        <v>0</v>
      </c>
      <c r="T110" s="595">
        <v>0</v>
      </c>
      <c r="U110" s="591">
        <v>0</v>
      </c>
      <c r="V110" s="595">
        <v>0</v>
      </c>
      <c r="W110" s="591">
        <v>0</v>
      </c>
      <c r="X110" s="595">
        <v>0</v>
      </c>
      <c r="Y110" s="591">
        <v>0</v>
      </c>
      <c r="Z110" s="595">
        <v>0</v>
      </c>
      <c r="AA110" s="591">
        <v>0</v>
      </c>
      <c r="AB110" s="595">
        <v>0</v>
      </c>
      <c r="AC110" s="591">
        <v>0</v>
      </c>
      <c r="AD110" s="595">
        <v>0</v>
      </c>
      <c r="AE110" s="591">
        <v>-216.19200000000001</v>
      </c>
      <c r="AF110" s="595">
        <v>-299.50900000000001</v>
      </c>
      <c r="AG110" s="591">
        <v>-45.957999999999998</v>
      </c>
      <c r="AH110" s="595">
        <v>-67.63900000000001</v>
      </c>
    </row>
    <row r="111" spans="1:34" customFormat="1">
      <c r="A111" s="163"/>
      <c r="B111" s="170" t="s">
        <v>59</v>
      </c>
      <c r="C111" s="591">
        <v>-50.792999999999999</v>
      </c>
      <c r="D111" s="595">
        <v>-14.555999999999999</v>
      </c>
      <c r="E111" s="591">
        <v>-2.7019999999999982</v>
      </c>
      <c r="F111" s="595">
        <v>-3.6919999999999984</v>
      </c>
      <c r="G111" s="591">
        <v>-413.71</v>
      </c>
      <c r="H111" s="595">
        <v>-203.41900000000001</v>
      </c>
      <c r="I111" s="591">
        <v>-152.85299999999995</v>
      </c>
      <c r="J111" s="595">
        <v>38.042999999999978</v>
      </c>
      <c r="K111" s="591">
        <v>-566.76199999999994</v>
      </c>
      <c r="L111" s="595">
        <v>-764.57399999999996</v>
      </c>
      <c r="M111" s="591">
        <v>-127.61599999999993</v>
      </c>
      <c r="N111" s="595">
        <v>-260.79499999999996</v>
      </c>
      <c r="O111" s="591">
        <v>-20.741</v>
      </c>
      <c r="P111" s="595">
        <v>-25.963999999999999</v>
      </c>
      <c r="Q111" s="591">
        <v>-7.141</v>
      </c>
      <c r="R111" s="595">
        <v>-6.0479999999999983</v>
      </c>
      <c r="S111" s="591">
        <v>-1.194</v>
      </c>
      <c r="T111" s="595">
        <v>-3.4000000000000002E-2</v>
      </c>
      <c r="U111" s="591">
        <v>-1.2999999999999901E-2</v>
      </c>
      <c r="V111" s="595">
        <v>0.72899999999999998</v>
      </c>
      <c r="W111" s="591">
        <v>-15.285</v>
      </c>
      <c r="X111" s="595">
        <v>-80.209999999999994</v>
      </c>
      <c r="Y111" s="591">
        <v>-3.6370000000000005</v>
      </c>
      <c r="Z111" s="595">
        <v>-4.7749999999999915</v>
      </c>
      <c r="AA111" s="591">
        <v>2.5999999999999999E-2</v>
      </c>
      <c r="AB111" s="595">
        <v>6.4000000000000001E-2</v>
      </c>
      <c r="AC111" s="591">
        <v>2.5999999999999999E-2</v>
      </c>
      <c r="AD111" s="595">
        <v>3.3000000000000002E-2</v>
      </c>
      <c r="AE111" s="591">
        <v>-1068.4590000000001</v>
      </c>
      <c r="AF111" s="595">
        <v>-1088.693</v>
      </c>
      <c r="AG111" s="591">
        <v>-293.93600000000004</v>
      </c>
      <c r="AH111" s="595">
        <v>-241.46199999999999</v>
      </c>
    </row>
    <row r="112" spans="1:34" customFormat="1">
      <c r="A112" s="163"/>
      <c r="B112" s="170" t="s">
        <v>451</v>
      </c>
      <c r="C112" s="591">
        <v>0</v>
      </c>
      <c r="D112" s="595">
        <v>0</v>
      </c>
      <c r="E112" s="591">
        <v>0</v>
      </c>
      <c r="F112" s="595">
        <v>0</v>
      </c>
      <c r="G112" s="591">
        <v>331.10700000000003</v>
      </c>
      <c r="H112" s="595">
        <v>333.19200000000001</v>
      </c>
      <c r="I112" s="591">
        <v>42.732000000000028</v>
      </c>
      <c r="J112" s="595">
        <v>313.483</v>
      </c>
      <c r="K112" s="591">
        <v>0</v>
      </c>
      <c r="L112" s="595">
        <v>0</v>
      </c>
      <c r="M112" s="591">
        <v>0</v>
      </c>
      <c r="N112" s="595">
        <v>0</v>
      </c>
      <c r="O112" s="591">
        <v>0</v>
      </c>
      <c r="P112" s="595">
        <v>0</v>
      </c>
      <c r="Q112" s="591">
        <v>0</v>
      </c>
      <c r="R112" s="595">
        <v>0</v>
      </c>
      <c r="S112" s="591">
        <v>0</v>
      </c>
      <c r="T112" s="595">
        <v>0</v>
      </c>
      <c r="U112" s="591">
        <v>0</v>
      </c>
      <c r="V112" s="595">
        <v>0</v>
      </c>
      <c r="W112" s="591">
        <v>1.7999999999999999E-2</v>
      </c>
      <c r="X112" s="595">
        <v>0</v>
      </c>
      <c r="Y112" s="591">
        <v>1.7999999999999999E-2</v>
      </c>
      <c r="Z112" s="595">
        <v>0</v>
      </c>
      <c r="AA112" s="591">
        <v>0</v>
      </c>
      <c r="AB112" s="595">
        <v>0</v>
      </c>
      <c r="AC112" s="591">
        <v>0</v>
      </c>
      <c r="AD112" s="595">
        <v>0</v>
      </c>
      <c r="AE112" s="591">
        <v>331.125</v>
      </c>
      <c r="AF112" s="595">
        <v>333.19200000000001</v>
      </c>
      <c r="AG112" s="591">
        <v>42.75</v>
      </c>
      <c r="AH112" s="595">
        <v>19.709000000000003</v>
      </c>
    </row>
    <row r="113" spans="1:34" customFormat="1" ht="13">
      <c r="A113" s="177"/>
      <c r="B113" s="165" t="s">
        <v>452</v>
      </c>
      <c r="C113" s="600">
        <v>-15.416</v>
      </c>
      <c r="D113" s="594">
        <v>-43.683</v>
      </c>
      <c r="E113" s="600">
        <v>-26.251000000000001</v>
      </c>
      <c r="F113" s="594">
        <v>2.9450000000000003</v>
      </c>
      <c r="G113" s="600">
        <v>10.242000000000001</v>
      </c>
      <c r="H113" s="594">
        <v>100.188</v>
      </c>
      <c r="I113" s="600">
        <v>-1.5789999999999988</v>
      </c>
      <c r="J113" s="594">
        <v>81.829000000000008</v>
      </c>
      <c r="K113" s="600">
        <v>-84.853999999999999</v>
      </c>
      <c r="L113" s="594">
        <v>24.861999999999998</v>
      </c>
      <c r="M113" s="600">
        <v>-9.0250000000000057</v>
      </c>
      <c r="N113" s="594">
        <v>21.869</v>
      </c>
      <c r="O113" s="600">
        <v>-0.129</v>
      </c>
      <c r="P113" s="594">
        <v>1.982</v>
      </c>
      <c r="Q113" s="600">
        <v>1.8380000000000001</v>
      </c>
      <c r="R113" s="594">
        <v>-5.6369999999999996</v>
      </c>
      <c r="S113" s="600">
        <v>-17.366</v>
      </c>
      <c r="T113" s="594">
        <v>1.345</v>
      </c>
      <c r="U113" s="600">
        <v>0.82199999999999918</v>
      </c>
      <c r="V113" s="594">
        <v>0.372</v>
      </c>
      <c r="W113" s="600">
        <v>1.1259999999999999</v>
      </c>
      <c r="X113" s="594">
        <v>0.36899999999999999</v>
      </c>
      <c r="Y113" s="600">
        <v>1.5049999999999999</v>
      </c>
      <c r="Z113" s="594">
        <v>-0.40500000000000003</v>
      </c>
      <c r="AA113" s="600">
        <v>19.271999999999998</v>
      </c>
      <c r="AB113" s="594">
        <v>-7.0000000000000007E-2</v>
      </c>
      <c r="AC113" s="600">
        <v>19.271999999999998</v>
      </c>
      <c r="AD113" s="594">
        <v>-7.2000000000000008E-2</v>
      </c>
      <c r="AE113" s="600">
        <v>-87.125</v>
      </c>
      <c r="AF113" s="594">
        <v>84.992999999999995</v>
      </c>
      <c r="AG113" s="600">
        <v>-13.418000000000006</v>
      </c>
      <c r="AH113" s="594">
        <v>18.358999999999995</v>
      </c>
    </row>
    <row r="114" spans="1:34" customFormat="1">
      <c r="A114" s="168"/>
      <c r="B114" s="168"/>
      <c r="C114" s="168">
        <v>0</v>
      </c>
      <c r="D114" s="168">
        <v>0</v>
      </c>
      <c r="E114" s="168"/>
      <c r="F114" s="168"/>
      <c r="G114" s="168">
        <v>0</v>
      </c>
      <c r="H114" s="168">
        <v>0</v>
      </c>
      <c r="I114" s="168"/>
      <c r="J114" s="168"/>
      <c r="K114" s="168">
        <v>0</v>
      </c>
      <c r="L114" s="708">
        <v>0</v>
      </c>
      <c r="M114" s="168"/>
      <c r="N114" s="168"/>
      <c r="O114" s="168">
        <v>0</v>
      </c>
      <c r="P114" s="168">
        <v>0</v>
      </c>
      <c r="Q114" s="168"/>
      <c r="R114" s="168"/>
      <c r="S114" s="168">
        <v>0</v>
      </c>
      <c r="T114" s="168">
        <v>0</v>
      </c>
      <c r="U114" s="168"/>
      <c r="V114" s="168"/>
      <c r="W114" s="168">
        <v>0</v>
      </c>
      <c r="X114" s="168">
        <v>0</v>
      </c>
      <c r="Y114" s="168"/>
      <c r="Z114" s="168"/>
      <c r="AA114" s="168">
        <v>0</v>
      </c>
      <c r="AB114" s="168">
        <v>0</v>
      </c>
      <c r="AC114" s="168"/>
      <c r="AD114" s="168"/>
      <c r="AE114" s="168">
        <v>0</v>
      </c>
      <c r="AF114" s="168">
        <v>0</v>
      </c>
      <c r="AG114" s="168"/>
      <c r="AH114" s="168"/>
    </row>
    <row r="115" spans="1:34" customFormat="1" ht="25">
      <c r="A115" s="160"/>
      <c r="B115" s="164" t="s">
        <v>453</v>
      </c>
      <c r="C115" s="591">
        <v>1.351</v>
      </c>
      <c r="D115" s="595">
        <v>-0.32100000000000001</v>
      </c>
      <c r="E115" s="591">
        <v>-1.4000000000000012E-2</v>
      </c>
      <c r="F115" s="595">
        <v>-0.77300000000000002</v>
      </c>
      <c r="G115" s="591">
        <v>-1.7000000000000001E-2</v>
      </c>
      <c r="H115" s="595">
        <v>-4.2999999999999997E-2</v>
      </c>
      <c r="I115" s="591">
        <v>3.6999999999999998E-2</v>
      </c>
      <c r="J115" s="595">
        <v>1.343</v>
      </c>
      <c r="K115" s="591">
        <v>-0.76900000000000002</v>
      </c>
      <c r="L115" s="595">
        <v>-3.6999999999999998E-2</v>
      </c>
      <c r="M115" s="591">
        <v>-0.38900000000000001</v>
      </c>
      <c r="N115" s="595">
        <v>0.34800000000000003</v>
      </c>
      <c r="O115" s="591">
        <v>-2.3730000000000002</v>
      </c>
      <c r="P115" s="595">
        <v>0.183</v>
      </c>
      <c r="Q115" s="591">
        <v>-1.4180000000000001</v>
      </c>
      <c r="R115" s="595">
        <v>-0.85099999999999998</v>
      </c>
      <c r="S115" s="591">
        <v>-0.14899999999999999</v>
      </c>
      <c r="T115" s="595">
        <v>-0.21</v>
      </c>
      <c r="U115" s="591">
        <v>-6.5999999999999989E-2</v>
      </c>
      <c r="V115" s="595">
        <v>-0.156</v>
      </c>
      <c r="W115" s="591">
        <v>0</v>
      </c>
      <c r="X115" s="595">
        <v>0</v>
      </c>
      <c r="Y115" s="591">
        <v>0</v>
      </c>
      <c r="Z115" s="595">
        <v>0</v>
      </c>
      <c r="AA115" s="591">
        <v>0</v>
      </c>
      <c r="AB115" s="595">
        <v>0</v>
      </c>
      <c r="AC115" s="591">
        <v>0</v>
      </c>
      <c r="AD115" s="595">
        <v>0</v>
      </c>
      <c r="AE115" s="591">
        <v>-1.9570000000000001</v>
      </c>
      <c r="AF115" s="595">
        <v>-0.42799999999999999</v>
      </c>
      <c r="AG115" s="591">
        <v>-1.85</v>
      </c>
      <c r="AH115" s="595">
        <v>-1.3859999999999999</v>
      </c>
    </row>
    <row r="116" spans="1:34" customFormat="1" ht="13">
      <c r="A116" s="163"/>
      <c r="B116" s="170" t="s">
        <v>454</v>
      </c>
      <c r="C116" s="591">
        <v>0</v>
      </c>
      <c r="D116" s="594">
        <v>9.2999999999999999E-2</v>
      </c>
      <c r="E116" s="591">
        <v>-0.34300000000000003</v>
      </c>
      <c r="F116" s="594">
        <v>0.21299999999999999</v>
      </c>
      <c r="G116" s="591">
        <v>0.77100000000000002</v>
      </c>
      <c r="H116" s="594">
        <v>-282.25400000000002</v>
      </c>
      <c r="I116" s="591">
        <v>-0.26100000000000001</v>
      </c>
      <c r="J116" s="594">
        <v>-262.15100000000007</v>
      </c>
      <c r="K116" s="591">
        <v>0.57599999999999996</v>
      </c>
      <c r="L116" s="594">
        <v>81.448999999999998</v>
      </c>
      <c r="M116" s="591">
        <v>-1.198</v>
      </c>
      <c r="N116" s="594">
        <v>-25.546999999999997</v>
      </c>
      <c r="O116" s="591">
        <v>2.2919999999999998</v>
      </c>
      <c r="P116" s="594">
        <v>4.827</v>
      </c>
      <c r="Q116" s="591">
        <v>2.2399999999999998</v>
      </c>
      <c r="R116" s="594">
        <v>2.2519999999999998</v>
      </c>
      <c r="S116" s="591">
        <v>0.13700000000000001</v>
      </c>
      <c r="T116" s="594">
        <v>0</v>
      </c>
      <c r="U116" s="591">
        <v>-0.36899999999999999</v>
      </c>
      <c r="V116" s="594">
        <v>0</v>
      </c>
      <c r="W116" s="591">
        <v>9.5000000000000001E-2</v>
      </c>
      <c r="X116" s="594">
        <v>1.095</v>
      </c>
      <c r="Y116" s="591">
        <v>1.0000000000000009E-3</v>
      </c>
      <c r="Z116" s="594">
        <v>1.0840000000000001</v>
      </c>
      <c r="AA116" s="591">
        <v>1.2529999999999999</v>
      </c>
      <c r="AB116" s="594">
        <v>0</v>
      </c>
      <c r="AC116" s="591">
        <v>1.2529999999999999</v>
      </c>
      <c r="AD116" s="594">
        <v>0</v>
      </c>
      <c r="AE116" s="591">
        <v>5.1239999999999997</v>
      </c>
      <c r="AF116" s="594">
        <v>-194.79</v>
      </c>
      <c r="AG116" s="591">
        <v>1.3229999999999995</v>
      </c>
      <c r="AH116" s="594">
        <v>-20.10299999999998</v>
      </c>
    </row>
    <row r="117" spans="1:34" customFormat="1">
      <c r="A117" s="163"/>
      <c r="B117" s="170" t="s">
        <v>455</v>
      </c>
      <c r="C117" s="591">
        <v>0</v>
      </c>
      <c r="D117" s="595">
        <v>-0.84899999999999998</v>
      </c>
      <c r="E117" s="591">
        <v>0</v>
      </c>
      <c r="F117" s="595">
        <v>-4.2999999999999927E-2</v>
      </c>
      <c r="G117" s="591">
        <v>0.223</v>
      </c>
      <c r="H117" s="595">
        <v>-280.09100000000001</v>
      </c>
      <c r="I117" s="591">
        <v>2.0000000000000018E-3</v>
      </c>
      <c r="J117" s="595">
        <v>-256.51200000000006</v>
      </c>
      <c r="K117" s="591">
        <v>0</v>
      </c>
      <c r="L117" s="595">
        <v>-25.526</v>
      </c>
      <c r="M117" s="591">
        <v>-1.774</v>
      </c>
      <c r="N117" s="595">
        <v>-25.821000000000002</v>
      </c>
      <c r="O117" s="591">
        <v>0</v>
      </c>
      <c r="P117" s="595">
        <v>4.4950000000000001</v>
      </c>
      <c r="Q117" s="591">
        <v>0</v>
      </c>
      <c r="R117" s="595">
        <v>2.1800000000000002</v>
      </c>
      <c r="S117" s="591">
        <v>0.13700000000000001</v>
      </c>
      <c r="T117" s="595">
        <v>0</v>
      </c>
      <c r="U117" s="591">
        <v>-0.36899999999999999</v>
      </c>
      <c r="V117" s="595">
        <v>0</v>
      </c>
      <c r="W117" s="591">
        <v>0</v>
      </c>
      <c r="X117" s="595">
        <v>1.083</v>
      </c>
      <c r="Y117" s="591">
        <v>0</v>
      </c>
      <c r="Z117" s="595">
        <v>1.083</v>
      </c>
      <c r="AA117" s="591">
        <v>0</v>
      </c>
      <c r="AB117" s="595">
        <v>0</v>
      </c>
      <c r="AC117" s="591">
        <v>0</v>
      </c>
      <c r="AD117" s="595">
        <v>0</v>
      </c>
      <c r="AE117" s="591">
        <v>0.36</v>
      </c>
      <c r="AF117" s="595">
        <v>-300.88799999999998</v>
      </c>
      <c r="AG117" s="591">
        <v>-2.141</v>
      </c>
      <c r="AH117" s="595">
        <v>-23.578999999999951</v>
      </c>
    </row>
    <row r="118" spans="1:34" customFormat="1">
      <c r="A118" s="163"/>
      <c r="B118" s="170" t="s">
        <v>456</v>
      </c>
      <c r="C118" s="591">
        <v>0</v>
      </c>
      <c r="D118" s="595">
        <v>0.94199999999999995</v>
      </c>
      <c r="E118" s="591">
        <v>-0.34300000000000003</v>
      </c>
      <c r="F118" s="595">
        <v>0.25599999999999989</v>
      </c>
      <c r="G118" s="591">
        <v>0.54800000000000004</v>
      </c>
      <c r="H118" s="595">
        <v>-2.1629999999999998</v>
      </c>
      <c r="I118" s="591">
        <v>-0.26300000000000001</v>
      </c>
      <c r="J118" s="595">
        <v>-5.6389999999999993</v>
      </c>
      <c r="K118" s="591">
        <v>0.57599999999999996</v>
      </c>
      <c r="L118" s="595">
        <v>106.97499999999999</v>
      </c>
      <c r="M118" s="591">
        <v>0.57599999999999996</v>
      </c>
      <c r="N118" s="595">
        <v>0.27400000000000091</v>
      </c>
      <c r="O118" s="591">
        <v>2.2919999999999998</v>
      </c>
      <c r="P118" s="595">
        <v>0.33200000000000002</v>
      </c>
      <c r="Q118" s="591">
        <v>2.2399999999999998</v>
      </c>
      <c r="R118" s="595">
        <v>7.2000000000000008E-2</v>
      </c>
      <c r="S118" s="591">
        <v>0</v>
      </c>
      <c r="T118" s="595">
        <v>0</v>
      </c>
      <c r="U118" s="591">
        <v>0</v>
      </c>
      <c r="V118" s="595">
        <v>0</v>
      </c>
      <c r="W118" s="591">
        <v>9.5000000000000001E-2</v>
      </c>
      <c r="X118" s="595">
        <v>1.2E-2</v>
      </c>
      <c r="Y118" s="591">
        <v>1.0000000000000009E-3</v>
      </c>
      <c r="Z118" s="595">
        <v>1.0000000000000009E-3</v>
      </c>
      <c r="AA118" s="591">
        <v>1.2529999999999999</v>
      </c>
      <c r="AB118" s="595">
        <v>0</v>
      </c>
      <c r="AC118" s="591">
        <v>1.2529999999999999</v>
      </c>
      <c r="AD118" s="595">
        <v>0</v>
      </c>
      <c r="AE118" s="591">
        <v>4.7640000000000002</v>
      </c>
      <c r="AF118" s="595">
        <v>106.098</v>
      </c>
      <c r="AG118" s="591">
        <v>3.4640000000000004</v>
      </c>
      <c r="AH118" s="595">
        <v>3.4759999999999991</v>
      </c>
    </row>
    <row r="119" spans="1:34" customFormat="1">
      <c r="A119" s="168"/>
      <c r="B119" s="168"/>
      <c r="C119" s="168">
        <v>0</v>
      </c>
      <c r="D119" s="168">
        <v>0</v>
      </c>
      <c r="E119" s="168"/>
      <c r="F119" s="168"/>
      <c r="G119" s="168">
        <v>0</v>
      </c>
      <c r="H119" s="168">
        <v>0</v>
      </c>
      <c r="I119" s="168"/>
      <c r="J119" s="168"/>
      <c r="K119" s="168">
        <v>0</v>
      </c>
      <c r="L119" s="708">
        <v>0</v>
      </c>
      <c r="M119" s="168"/>
      <c r="N119" s="168"/>
      <c r="O119" s="168">
        <v>0</v>
      </c>
      <c r="P119" s="168">
        <v>0</v>
      </c>
      <c r="Q119" s="168"/>
      <c r="R119" s="168"/>
      <c r="S119" s="168">
        <v>0</v>
      </c>
      <c r="T119" s="168">
        <v>0</v>
      </c>
      <c r="U119" s="168"/>
      <c r="V119" s="168"/>
      <c r="W119" s="168">
        <v>0</v>
      </c>
      <c r="X119" s="168">
        <v>0</v>
      </c>
      <c r="Y119" s="168"/>
      <c r="Z119" s="168"/>
      <c r="AA119" s="168">
        <v>0</v>
      </c>
      <c r="AB119" s="168">
        <v>0</v>
      </c>
      <c r="AC119" s="168"/>
      <c r="AD119" s="168"/>
      <c r="AE119" s="168">
        <v>0</v>
      </c>
      <c r="AF119" s="168">
        <v>0</v>
      </c>
      <c r="AG119" s="168"/>
      <c r="AH119" s="168"/>
    </row>
    <row r="120" spans="1:34" customFormat="1" ht="13">
      <c r="A120" s="158" t="s">
        <v>457</v>
      </c>
      <c r="B120" s="159"/>
      <c r="C120" s="600">
        <v>-89.466999999999999</v>
      </c>
      <c r="D120" s="594">
        <v>-110.574</v>
      </c>
      <c r="E120" s="600">
        <v>-22.311999999999998</v>
      </c>
      <c r="F120" s="594">
        <v>-13.465000000000003</v>
      </c>
      <c r="G120" s="600">
        <v>-195.60300000000001</v>
      </c>
      <c r="H120" s="594">
        <v>-134.798</v>
      </c>
      <c r="I120" s="600">
        <v>-187.345</v>
      </c>
      <c r="J120" s="594">
        <v>-269.51</v>
      </c>
      <c r="K120" s="600">
        <v>675.86900000000003</v>
      </c>
      <c r="L120" s="594">
        <v>834.995</v>
      </c>
      <c r="M120" s="600">
        <v>106.89800000000002</v>
      </c>
      <c r="N120" s="594">
        <v>85.830000000000041</v>
      </c>
      <c r="O120" s="600">
        <v>767.81600000000003</v>
      </c>
      <c r="P120" s="594">
        <v>878.32</v>
      </c>
      <c r="Q120" s="600">
        <v>15.170000000000073</v>
      </c>
      <c r="R120" s="594">
        <v>-20.025999999999954</v>
      </c>
      <c r="S120" s="600">
        <v>14.608000000000001</v>
      </c>
      <c r="T120" s="594">
        <v>-1.268</v>
      </c>
      <c r="U120" s="600">
        <v>6.8190000000000008</v>
      </c>
      <c r="V120" s="594">
        <v>5.2999999999999936E-2</v>
      </c>
      <c r="W120" s="600">
        <v>103.145</v>
      </c>
      <c r="X120" s="594">
        <v>-10.227</v>
      </c>
      <c r="Y120" s="600">
        <v>29.265999999999991</v>
      </c>
      <c r="Z120" s="594">
        <v>16.262</v>
      </c>
      <c r="AA120" s="600">
        <v>36.021000000000001</v>
      </c>
      <c r="AB120" s="594">
        <v>-5.9859999999999998</v>
      </c>
      <c r="AC120" s="600">
        <v>20.411000000000001</v>
      </c>
      <c r="AD120" s="594">
        <v>0.12100000000000044</v>
      </c>
      <c r="AE120" s="600">
        <v>1312.3889999999999</v>
      </c>
      <c r="AF120" s="594">
        <v>1450.462</v>
      </c>
      <c r="AG120" s="600">
        <v>-31.093000000000075</v>
      </c>
      <c r="AH120" s="594">
        <v>134.71199999999999</v>
      </c>
    </row>
    <row r="121" spans="1:34" customFormat="1">
      <c r="A121" s="168"/>
      <c r="B121" s="168"/>
      <c r="C121" s="168">
        <v>0</v>
      </c>
      <c r="D121" s="168">
        <v>0</v>
      </c>
      <c r="E121" s="168"/>
      <c r="F121" s="168"/>
      <c r="G121" s="168">
        <v>0</v>
      </c>
      <c r="H121" s="168">
        <v>0</v>
      </c>
      <c r="I121" s="168"/>
      <c r="J121" s="168"/>
      <c r="K121" s="168">
        <v>0</v>
      </c>
      <c r="L121" s="708">
        <v>0</v>
      </c>
      <c r="M121" s="168"/>
      <c r="N121" s="168"/>
      <c r="O121" s="168">
        <v>0</v>
      </c>
      <c r="P121" s="168">
        <v>0</v>
      </c>
      <c r="Q121" s="168"/>
      <c r="R121" s="168"/>
      <c r="S121" s="168">
        <v>0</v>
      </c>
      <c r="T121" s="168">
        <v>0</v>
      </c>
      <c r="U121" s="168"/>
      <c r="V121" s="168"/>
      <c r="W121" s="168">
        <v>0</v>
      </c>
      <c r="X121" s="168">
        <v>0</v>
      </c>
      <c r="Y121" s="168"/>
      <c r="Z121" s="168"/>
      <c r="AA121" s="168">
        <v>0</v>
      </c>
      <c r="AB121" s="168">
        <v>0</v>
      </c>
      <c r="AC121" s="168"/>
      <c r="AD121" s="168"/>
      <c r="AE121" s="168">
        <v>0</v>
      </c>
      <c r="AF121" s="168">
        <v>0</v>
      </c>
      <c r="AG121" s="168"/>
      <c r="AH121" s="168"/>
    </row>
    <row r="122" spans="1:34" customFormat="1">
      <c r="A122" s="163"/>
      <c r="B122" s="170" t="s">
        <v>458</v>
      </c>
      <c r="C122" s="591">
        <v>-109.378</v>
      </c>
      <c r="D122" s="595">
        <v>-9.35</v>
      </c>
      <c r="E122" s="591">
        <v>4.6949999999999932</v>
      </c>
      <c r="F122" s="595">
        <v>-1.1519999999999992</v>
      </c>
      <c r="G122" s="591">
        <v>79.635000000000005</v>
      </c>
      <c r="H122" s="595">
        <v>14.897</v>
      </c>
      <c r="I122" s="591">
        <v>102.355</v>
      </c>
      <c r="J122" s="595">
        <v>176.51199999999994</v>
      </c>
      <c r="K122" s="591">
        <v>-127.11</v>
      </c>
      <c r="L122" s="595">
        <v>-255.3</v>
      </c>
      <c r="M122" s="591">
        <v>45.678999999999988</v>
      </c>
      <c r="N122" s="595">
        <v>-35.846000000000004</v>
      </c>
      <c r="O122" s="591">
        <v>-274.68599999999998</v>
      </c>
      <c r="P122" s="595">
        <v>-403.17200000000003</v>
      </c>
      <c r="Q122" s="591">
        <v>-20.611999999999966</v>
      </c>
      <c r="R122" s="595">
        <v>-66.615000000000009</v>
      </c>
      <c r="S122" s="591">
        <v>-3.9769999999999999</v>
      </c>
      <c r="T122" s="595">
        <v>-5.1999999999999998E-2</v>
      </c>
      <c r="U122" s="591">
        <v>-2.1549999999999998</v>
      </c>
      <c r="V122" s="595">
        <v>1.0000000000000009E-3</v>
      </c>
      <c r="W122" s="591">
        <v>-32.963999999999999</v>
      </c>
      <c r="X122" s="595">
        <v>-19.923999999999999</v>
      </c>
      <c r="Y122" s="591">
        <v>-10.273</v>
      </c>
      <c r="Z122" s="595">
        <v>-4.3149999999999995</v>
      </c>
      <c r="AA122" s="591">
        <v>102.18600000000001</v>
      </c>
      <c r="AB122" s="595">
        <v>0</v>
      </c>
      <c r="AC122" s="591">
        <v>0</v>
      </c>
      <c r="AD122" s="595">
        <v>0</v>
      </c>
      <c r="AE122" s="591">
        <v>-366.29399999999998</v>
      </c>
      <c r="AF122" s="595">
        <v>-672.90099999999995</v>
      </c>
      <c r="AG122" s="591">
        <v>119.68900000000002</v>
      </c>
      <c r="AH122" s="595">
        <v>-161.61499999999995</v>
      </c>
    </row>
    <row r="123" spans="1:34" customFormat="1">
      <c r="A123" s="168"/>
      <c r="B123" s="168"/>
      <c r="C123" s="168">
        <v>0</v>
      </c>
      <c r="D123" s="168">
        <v>0</v>
      </c>
      <c r="E123" s="168"/>
      <c r="F123" s="168"/>
      <c r="G123" s="168">
        <v>0</v>
      </c>
      <c r="H123" s="168">
        <v>0</v>
      </c>
      <c r="I123" s="168"/>
      <c r="J123" s="168"/>
      <c r="K123" s="168">
        <v>0</v>
      </c>
      <c r="L123" s="708">
        <v>0</v>
      </c>
      <c r="M123" s="168"/>
      <c r="N123" s="168"/>
      <c r="O123" s="168">
        <v>0</v>
      </c>
      <c r="P123" s="168">
        <v>0</v>
      </c>
      <c r="Q123" s="168"/>
      <c r="R123" s="168"/>
      <c r="S123" s="168">
        <v>0</v>
      </c>
      <c r="T123" s="168">
        <v>0</v>
      </c>
      <c r="U123" s="168"/>
      <c r="V123" s="168"/>
      <c r="W123" s="168">
        <v>0</v>
      </c>
      <c r="X123" s="168">
        <v>0</v>
      </c>
      <c r="Y123" s="168"/>
      <c r="Z123" s="168"/>
      <c r="AA123" s="168">
        <v>0</v>
      </c>
      <c r="AB123" s="168">
        <v>0</v>
      </c>
      <c r="AC123" s="168"/>
      <c r="AD123" s="168"/>
      <c r="AE123" s="168">
        <v>0</v>
      </c>
      <c r="AF123" s="168">
        <v>0</v>
      </c>
      <c r="AG123" s="168"/>
      <c r="AH123" s="168"/>
    </row>
    <row r="124" spans="1:34" customFormat="1" ht="13">
      <c r="A124" s="158" t="s">
        <v>459</v>
      </c>
      <c r="B124" s="159"/>
      <c r="C124" s="600">
        <v>-198.845</v>
      </c>
      <c r="D124" s="598">
        <v>-119.92400000000001</v>
      </c>
      <c r="E124" s="600">
        <v>-17.61699999999999</v>
      </c>
      <c r="F124" s="598">
        <v>-14.617000000000004</v>
      </c>
      <c r="G124" s="600">
        <v>-115.968</v>
      </c>
      <c r="H124" s="598">
        <v>-119.901</v>
      </c>
      <c r="I124" s="600">
        <v>-84.990000000000009</v>
      </c>
      <c r="J124" s="598">
        <v>-92.997999999999976</v>
      </c>
      <c r="K124" s="600">
        <v>548.75900000000001</v>
      </c>
      <c r="L124" s="598">
        <v>579.69500000000005</v>
      </c>
      <c r="M124" s="600">
        <v>152.577</v>
      </c>
      <c r="N124" s="598">
        <v>49.984000000000037</v>
      </c>
      <c r="O124" s="600">
        <v>493.13</v>
      </c>
      <c r="P124" s="598">
        <v>475.14800000000002</v>
      </c>
      <c r="Q124" s="600">
        <v>-5.4420000000000073</v>
      </c>
      <c r="R124" s="598">
        <v>-86.640999999999963</v>
      </c>
      <c r="S124" s="600">
        <v>10.631</v>
      </c>
      <c r="T124" s="598">
        <v>-1.32</v>
      </c>
      <c r="U124" s="600">
        <v>4.6640000000000006</v>
      </c>
      <c r="V124" s="598">
        <v>5.4000000000000048E-2</v>
      </c>
      <c r="W124" s="600">
        <v>70.180999999999997</v>
      </c>
      <c r="X124" s="598">
        <v>-30.151</v>
      </c>
      <c r="Y124" s="600">
        <v>18.992999999999995</v>
      </c>
      <c r="Z124" s="598">
        <v>11.946999999999999</v>
      </c>
      <c r="AA124" s="600">
        <v>138.20699999999999</v>
      </c>
      <c r="AB124" s="598">
        <v>-5.9859999999999998</v>
      </c>
      <c r="AC124" s="600">
        <v>20.410999999999987</v>
      </c>
      <c r="AD124" s="598">
        <v>0.12100000000000044</v>
      </c>
      <c r="AE124" s="600">
        <v>946.09500000000003</v>
      </c>
      <c r="AF124" s="598">
        <v>777.56100000000004</v>
      </c>
      <c r="AG124" s="600">
        <v>88.596000000000004</v>
      </c>
      <c r="AH124" s="598">
        <v>-26.90300000000002</v>
      </c>
    </row>
    <row r="125" spans="1:34" customFormat="1">
      <c r="A125" s="160"/>
      <c r="B125" s="164" t="s">
        <v>460</v>
      </c>
      <c r="C125" s="591">
        <v>0</v>
      </c>
      <c r="D125" s="599">
        <v>0</v>
      </c>
      <c r="E125" s="591">
        <v>0</v>
      </c>
      <c r="F125" s="599">
        <v>0</v>
      </c>
      <c r="G125" s="591">
        <v>0</v>
      </c>
      <c r="H125" s="599">
        <v>0</v>
      </c>
      <c r="I125" s="591">
        <v>0</v>
      </c>
      <c r="J125" s="599">
        <v>-112.99700000000001</v>
      </c>
      <c r="K125" s="591">
        <v>0</v>
      </c>
      <c r="L125" s="599">
        <v>0</v>
      </c>
      <c r="M125" s="591">
        <v>0</v>
      </c>
      <c r="N125" s="599">
        <v>0</v>
      </c>
      <c r="O125" s="591">
        <v>0</v>
      </c>
      <c r="P125" s="599">
        <v>0</v>
      </c>
      <c r="Q125" s="591">
        <v>0</v>
      </c>
      <c r="R125" s="599">
        <v>0</v>
      </c>
      <c r="S125" s="591">
        <v>2188.1320000000001</v>
      </c>
      <c r="T125" s="599">
        <v>394.80599999999998</v>
      </c>
      <c r="U125" s="591">
        <v>4.5419999999999163</v>
      </c>
      <c r="V125" s="599">
        <v>112.93899999999996</v>
      </c>
      <c r="W125" s="591">
        <v>0</v>
      </c>
      <c r="X125" s="599">
        <v>0</v>
      </c>
      <c r="Y125" s="591">
        <v>0</v>
      </c>
      <c r="Z125" s="599">
        <v>0</v>
      </c>
      <c r="AA125" s="591">
        <v>-295.42599999999999</v>
      </c>
      <c r="AB125" s="599">
        <v>0.151</v>
      </c>
      <c r="AC125" s="591">
        <v>5.7000000000016371E-2</v>
      </c>
      <c r="AD125" s="599">
        <v>5.7999999999999996E-2</v>
      </c>
      <c r="AE125" s="591">
        <v>1892.7059999999999</v>
      </c>
      <c r="AF125" s="599">
        <v>394.95699999999999</v>
      </c>
      <c r="AG125" s="591">
        <v>4.5989999999999327</v>
      </c>
      <c r="AH125" s="599">
        <v>112.99700000000001</v>
      </c>
    </row>
    <row r="126" spans="1:34" customFormat="1" ht="13">
      <c r="A126" s="158" t="s">
        <v>461</v>
      </c>
      <c r="B126" s="159"/>
      <c r="C126" s="600">
        <v>-198.845</v>
      </c>
      <c r="D126" s="598">
        <v>-119.92400000000001</v>
      </c>
      <c r="E126" s="600">
        <v>-17.61699999999999</v>
      </c>
      <c r="F126" s="598">
        <v>-14.617000000000004</v>
      </c>
      <c r="G126" s="600">
        <v>-115.968</v>
      </c>
      <c r="H126" s="598">
        <v>-119.901</v>
      </c>
      <c r="I126" s="600">
        <v>-84.990000000000009</v>
      </c>
      <c r="J126" s="598">
        <v>-205.99500000000006</v>
      </c>
      <c r="K126" s="600">
        <v>548.75900000000001</v>
      </c>
      <c r="L126" s="598">
        <v>579.69500000000005</v>
      </c>
      <c r="M126" s="600">
        <v>152.577</v>
      </c>
      <c r="N126" s="598">
        <v>49.984000000000037</v>
      </c>
      <c r="O126" s="600">
        <v>493.13</v>
      </c>
      <c r="P126" s="598">
        <v>475.14800000000002</v>
      </c>
      <c r="Q126" s="600">
        <v>-5.4420000000000073</v>
      </c>
      <c r="R126" s="598">
        <v>-86.640999999999963</v>
      </c>
      <c r="S126" s="600">
        <v>2198.7629999999999</v>
      </c>
      <c r="T126" s="598">
        <v>393.48599999999999</v>
      </c>
      <c r="U126" s="600">
        <v>9.206000000000131</v>
      </c>
      <c r="V126" s="598">
        <v>112.99299999999999</v>
      </c>
      <c r="W126" s="600">
        <v>70.180999999999997</v>
      </c>
      <c r="X126" s="598">
        <v>-30.151</v>
      </c>
      <c r="Y126" s="600">
        <v>18.992999999999995</v>
      </c>
      <c r="Z126" s="598">
        <v>11.946999999999999</v>
      </c>
      <c r="AA126" s="600">
        <v>-157.21899999999999</v>
      </c>
      <c r="AB126" s="598">
        <v>-5.835</v>
      </c>
      <c r="AC126" s="600">
        <v>20.468000000000018</v>
      </c>
      <c r="AD126" s="598">
        <v>0.17900000000000027</v>
      </c>
      <c r="AE126" s="600">
        <v>2838.8009999999999</v>
      </c>
      <c r="AF126" s="598">
        <v>1172.518</v>
      </c>
      <c r="AG126" s="600">
        <v>93.194999999999709</v>
      </c>
      <c r="AH126" s="598">
        <v>86.094000000000051</v>
      </c>
    </row>
    <row r="127" spans="1:34" customFormat="1">
      <c r="A127" s="168"/>
      <c r="B127" s="168"/>
      <c r="C127" s="168">
        <v>0</v>
      </c>
      <c r="D127" s="168">
        <v>0</v>
      </c>
      <c r="E127" s="168"/>
      <c r="F127" s="168"/>
      <c r="G127" s="168">
        <v>0</v>
      </c>
      <c r="H127" s="168">
        <v>0</v>
      </c>
      <c r="I127" s="168"/>
      <c r="J127" s="168"/>
      <c r="K127" s="168">
        <v>0</v>
      </c>
      <c r="L127" s="708">
        <v>0</v>
      </c>
      <c r="M127" s="168"/>
      <c r="N127" s="168"/>
      <c r="O127" s="168">
        <v>0</v>
      </c>
      <c r="P127" s="168">
        <v>0</v>
      </c>
      <c r="Q127" s="168"/>
      <c r="R127" s="168"/>
      <c r="S127" s="168">
        <v>0</v>
      </c>
      <c r="T127" s="168">
        <v>0</v>
      </c>
      <c r="U127" s="168"/>
      <c r="V127" s="168"/>
      <c r="W127" s="168">
        <v>0</v>
      </c>
      <c r="X127" s="168">
        <v>0</v>
      </c>
      <c r="Y127" s="168"/>
      <c r="Z127" s="168"/>
      <c r="AA127" s="168">
        <v>0</v>
      </c>
      <c r="AB127" s="168">
        <v>0</v>
      </c>
      <c r="AC127" s="168"/>
      <c r="AD127" s="168"/>
      <c r="AE127" s="168">
        <v>0</v>
      </c>
      <c r="AF127" s="168">
        <v>0</v>
      </c>
      <c r="AG127" s="168"/>
      <c r="AH127" s="168"/>
    </row>
    <row r="128" spans="1:34" customFormat="1" ht="13">
      <c r="A128" s="160"/>
      <c r="B128" s="164" t="s">
        <v>462</v>
      </c>
      <c r="C128" s="600">
        <v>-198.845</v>
      </c>
      <c r="D128" s="598">
        <v>-119.92400000000001</v>
      </c>
      <c r="E128" s="600">
        <v>-17.61699999999999</v>
      </c>
      <c r="F128" s="598">
        <v>-14.617000000000004</v>
      </c>
      <c r="G128" s="600">
        <v>-115.968</v>
      </c>
      <c r="H128" s="598">
        <v>-119.901</v>
      </c>
      <c r="I128" s="600">
        <v>-84.990000000000009</v>
      </c>
      <c r="J128" s="598">
        <v>-205.99500000000006</v>
      </c>
      <c r="K128" s="600">
        <v>548.75900000000001</v>
      </c>
      <c r="L128" s="598">
        <v>579.69500000000005</v>
      </c>
      <c r="M128" s="600">
        <v>152.577</v>
      </c>
      <c r="N128" s="598">
        <v>49.984000000000037</v>
      </c>
      <c r="O128" s="600">
        <v>493.13</v>
      </c>
      <c r="P128" s="598">
        <v>475.14800000000002</v>
      </c>
      <c r="Q128" s="600">
        <v>-5.4420000000000073</v>
      </c>
      <c r="R128" s="598">
        <v>-86.640999999999963</v>
      </c>
      <c r="S128" s="600">
        <v>2198.7629999999999</v>
      </c>
      <c r="T128" s="598">
        <v>393.48599999999999</v>
      </c>
      <c r="U128" s="600">
        <v>9.206000000000131</v>
      </c>
      <c r="V128" s="598">
        <v>112.99299999999999</v>
      </c>
      <c r="W128" s="600">
        <v>70.180999999999997</v>
      </c>
      <c r="X128" s="598">
        <v>-30.151</v>
      </c>
      <c r="Y128" s="600">
        <v>18.992999999999995</v>
      </c>
      <c r="Z128" s="598">
        <v>11.946999999999999</v>
      </c>
      <c r="AA128" s="600">
        <v>-157.21899999999999</v>
      </c>
      <c r="AB128" s="598">
        <v>-5.835</v>
      </c>
      <c r="AC128" s="600">
        <v>20.468000000000018</v>
      </c>
      <c r="AD128" s="598">
        <v>0.17900000000000027</v>
      </c>
      <c r="AE128" s="600">
        <v>2838.8009999999999</v>
      </c>
      <c r="AF128" s="598">
        <v>1172.518</v>
      </c>
      <c r="AG128" s="600">
        <v>93.194999999999709</v>
      </c>
      <c r="AH128" s="598">
        <v>86.094000000000051</v>
      </c>
    </row>
    <row r="129" spans="1:34" customFormat="1" ht="13">
      <c r="A129" s="163"/>
      <c r="B129" s="165" t="s">
        <v>176</v>
      </c>
      <c r="C129" s="591">
        <v>0</v>
      </c>
      <c r="D129" s="594">
        <v>0</v>
      </c>
      <c r="E129" s="591">
        <v>0</v>
      </c>
      <c r="F129" s="594">
        <v>0</v>
      </c>
      <c r="G129" s="591">
        <v>0</v>
      </c>
      <c r="H129" s="594">
        <v>0</v>
      </c>
      <c r="I129" s="591">
        <v>0</v>
      </c>
      <c r="J129" s="594">
        <v>-81.530999999999949</v>
      </c>
      <c r="K129" s="591">
        <v>0</v>
      </c>
      <c r="L129" s="594">
        <v>0</v>
      </c>
      <c r="M129" s="591">
        <v>0</v>
      </c>
      <c r="N129" s="594">
        <v>0</v>
      </c>
      <c r="O129" s="591">
        <v>0</v>
      </c>
      <c r="P129" s="594">
        <v>0</v>
      </c>
      <c r="Q129" s="591">
        <v>0</v>
      </c>
      <c r="R129" s="594">
        <v>0</v>
      </c>
      <c r="S129" s="591">
        <v>0</v>
      </c>
      <c r="T129" s="594">
        <v>0</v>
      </c>
      <c r="U129" s="591">
        <v>0</v>
      </c>
      <c r="V129" s="594">
        <v>0</v>
      </c>
      <c r="W129" s="591">
        <v>0</v>
      </c>
      <c r="X129" s="594">
        <v>0</v>
      </c>
      <c r="Y129" s="591">
        <v>0</v>
      </c>
      <c r="Z129" s="594">
        <v>0</v>
      </c>
      <c r="AA129" s="591">
        <v>0</v>
      </c>
      <c r="AB129" s="594">
        <v>0</v>
      </c>
      <c r="AC129" s="591">
        <v>0</v>
      </c>
      <c r="AD129" s="594">
        <v>0</v>
      </c>
      <c r="AE129" s="591">
        <v>2572.3359999999998</v>
      </c>
      <c r="AF129" s="594">
        <v>864.26900000000001</v>
      </c>
      <c r="AG129" s="591">
        <v>106.7829999999999</v>
      </c>
      <c r="AH129" s="594">
        <v>81.530999999999949</v>
      </c>
    </row>
    <row r="130" spans="1:34" customFormat="1" ht="13">
      <c r="A130" s="163"/>
      <c r="B130" s="165" t="s">
        <v>97</v>
      </c>
      <c r="C130" s="591">
        <v>0</v>
      </c>
      <c r="D130" s="594">
        <v>0</v>
      </c>
      <c r="E130" s="591">
        <v>0</v>
      </c>
      <c r="F130" s="594">
        <v>0</v>
      </c>
      <c r="G130" s="591">
        <v>0</v>
      </c>
      <c r="H130" s="594">
        <v>0</v>
      </c>
      <c r="I130" s="591">
        <v>0</v>
      </c>
      <c r="J130" s="594">
        <v>-4.563000000000045</v>
      </c>
      <c r="K130" s="591">
        <v>0</v>
      </c>
      <c r="L130" s="594">
        <v>0</v>
      </c>
      <c r="M130" s="591">
        <v>0</v>
      </c>
      <c r="N130" s="594">
        <v>0</v>
      </c>
      <c r="O130" s="591">
        <v>0</v>
      </c>
      <c r="P130" s="594">
        <v>0</v>
      </c>
      <c r="Q130" s="591">
        <v>0</v>
      </c>
      <c r="R130" s="594">
        <v>0</v>
      </c>
      <c r="S130" s="591">
        <v>0</v>
      </c>
      <c r="T130" s="594">
        <v>0</v>
      </c>
      <c r="U130" s="591">
        <v>0</v>
      </c>
      <c r="V130" s="594">
        <v>0</v>
      </c>
      <c r="W130" s="591">
        <v>0</v>
      </c>
      <c r="X130" s="594">
        <v>0</v>
      </c>
      <c r="Y130" s="591">
        <v>0</v>
      </c>
      <c r="Z130" s="594">
        <v>0</v>
      </c>
      <c r="AA130" s="591">
        <v>0</v>
      </c>
      <c r="AB130" s="594">
        <v>0</v>
      </c>
      <c r="AC130" s="591">
        <v>0</v>
      </c>
      <c r="AD130" s="594">
        <v>0</v>
      </c>
      <c r="AE130" s="591">
        <v>266.46499999999997</v>
      </c>
      <c r="AF130" s="594">
        <v>308.24900000000002</v>
      </c>
      <c r="AG130" s="591">
        <v>-13.588000000000022</v>
      </c>
      <c r="AH130" s="594">
        <v>4.563000000000045</v>
      </c>
    </row>
    <row r="131" spans="1:34">
      <c r="A131" s="168"/>
      <c r="B131" s="168"/>
      <c r="C131" s="168"/>
      <c r="D131" s="168"/>
      <c r="E131" s="168"/>
      <c r="F131" s="168"/>
      <c r="G131" s="168"/>
      <c r="H131" s="168"/>
      <c r="I131" s="168"/>
      <c r="J131" s="168"/>
      <c r="K131" s="168"/>
      <c r="L131" s="168"/>
      <c r="M131" s="168"/>
      <c r="N131" s="168"/>
      <c r="O131" s="168"/>
      <c r="P131" s="168"/>
      <c r="Q131" s="168"/>
      <c r="R131" s="168"/>
    </row>
    <row r="132" spans="1:34">
      <c r="A132" s="168"/>
      <c r="B132" s="168"/>
      <c r="C132" s="200"/>
      <c r="D132" s="168"/>
      <c r="E132" s="168"/>
      <c r="F132" s="168"/>
      <c r="G132" s="168"/>
      <c r="H132" s="168"/>
      <c r="I132" s="168"/>
      <c r="J132" s="168"/>
      <c r="K132" s="168"/>
      <c r="L132" s="168"/>
      <c r="M132" s="168"/>
      <c r="N132" s="168"/>
      <c r="O132" s="168"/>
      <c r="P132" s="168"/>
      <c r="Q132" s="88"/>
      <c r="R132" s="88"/>
    </row>
    <row r="133" spans="1:34" ht="13">
      <c r="A133" s="938" t="s">
        <v>0</v>
      </c>
      <c r="B133" s="939"/>
      <c r="C133" s="927" t="s">
        <v>373</v>
      </c>
      <c r="D133" s="929"/>
      <c r="E133" s="927" t="s">
        <v>7</v>
      </c>
      <c r="F133" s="929"/>
      <c r="G133" s="927" t="s">
        <v>8</v>
      </c>
      <c r="H133" s="929"/>
      <c r="I133" s="927" t="s">
        <v>9</v>
      </c>
      <c r="J133" s="929"/>
      <c r="K133" s="927" t="s">
        <v>157</v>
      </c>
      <c r="L133" s="929"/>
      <c r="M133" s="927" t="s">
        <v>46</v>
      </c>
      <c r="N133" s="929"/>
      <c r="O133" s="927" t="s">
        <v>374</v>
      </c>
      <c r="P133" s="929"/>
      <c r="Q133" s="927" t="s">
        <v>49</v>
      </c>
      <c r="R133" s="928"/>
    </row>
    <row r="134" spans="1:34" ht="13">
      <c r="A134" s="930" t="s">
        <v>463</v>
      </c>
      <c r="B134" s="931"/>
      <c r="C134" s="587" t="s">
        <v>339</v>
      </c>
      <c r="D134" s="266" t="s">
        <v>369</v>
      </c>
      <c r="E134" s="587" t="s">
        <v>339</v>
      </c>
      <c r="F134" s="266" t="s">
        <v>369</v>
      </c>
      <c r="G134" s="587" t="s">
        <v>339</v>
      </c>
      <c r="H134" s="266" t="s">
        <v>369</v>
      </c>
      <c r="I134" s="587" t="s">
        <v>339</v>
      </c>
      <c r="J134" s="266" t="s">
        <v>369</v>
      </c>
      <c r="K134" s="587" t="s">
        <v>339</v>
      </c>
      <c r="L134" s="266" t="s">
        <v>369</v>
      </c>
      <c r="M134" s="587" t="s">
        <v>339</v>
      </c>
      <c r="N134" s="266" t="s">
        <v>369</v>
      </c>
      <c r="O134" s="587" t="s">
        <v>339</v>
      </c>
      <c r="P134" s="266" t="s">
        <v>369</v>
      </c>
      <c r="Q134" s="587" t="s">
        <v>339</v>
      </c>
      <c r="R134" s="266" t="s">
        <v>369</v>
      </c>
    </row>
    <row r="135" spans="1:34" ht="13">
      <c r="A135" s="932"/>
      <c r="B135" s="933"/>
      <c r="C135" s="709" t="s">
        <v>255</v>
      </c>
      <c r="D135" s="710" t="s">
        <v>255</v>
      </c>
      <c r="E135" s="709" t="s">
        <v>255</v>
      </c>
      <c r="F135" s="710" t="s">
        <v>255</v>
      </c>
      <c r="G135" s="709" t="s">
        <v>255</v>
      </c>
      <c r="H135" s="710" t="s">
        <v>255</v>
      </c>
      <c r="I135" s="709" t="s">
        <v>255</v>
      </c>
      <c r="J135" s="710" t="s">
        <v>255</v>
      </c>
      <c r="K135" s="709" t="s">
        <v>255</v>
      </c>
      <c r="L135" s="710" t="s">
        <v>255</v>
      </c>
      <c r="M135" s="709" t="s">
        <v>255</v>
      </c>
      <c r="N135" s="710" t="s">
        <v>255</v>
      </c>
      <c r="O135" s="709" t="s">
        <v>255</v>
      </c>
      <c r="P135" s="710" t="s">
        <v>255</v>
      </c>
      <c r="Q135" s="709" t="s">
        <v>255</v>
      </c>
      <c r="R135" s="710" t="s">
        <v>255</v>
      </c>
    </row>
    <row r="136" spans="1:34">
      <c r="A136" s="168"/>
      <c r="B136" s="168"/>
      <c r="C136" s="168"/>
      <c r="D136" s="168"/>
      <c r="E136" s="168"/>
      <c r="F136" s="168"/>
      <c r="G136" s="168"/>
      <c r="H136" s="168"/>
      <c r="I136" s="168"/>
      <c r="J136" s="168"/>
      <c r="K136" s="168"/>
      <c r="L136" s="168"/>
      <c r="M136" s="168"/>
      <c r="N136" s="168"/>
      <c r="O136" s="168"/>
      <c r="P136" s="168"/>
      <c r="Q136" s="168"/>
      <c r="R136" s="168"/>
    </row>
    <row r="137" spans="1:34" ht="13">
      <c r="A137" s="158"/>
      <c r="B137" s="170" t="s">
        <v>464</v>
      </c>
      <c r="C137" s="592">
        <v>-139.053</v>
      </c>
      <c r="D137" s="272">
        <v>-60.055999999999997</v>
      </c>
      <c r="E137" s="592">
        <v>184.38800000000001</v>
      </c>
      <c r="F137" s="272">
        <v>43.031999999999996</v>
      </c>
      <c r="G137" s="592">
        <v>1379.847</v>
      </c>
      <c r="H137" s="272">
        <v>877.798</v>
      </c>
      <c r="I137" s="592">
        <v>871.34900000000005</v>
      </c>
      <c r="J137" s="272">
        <v>951.00900000000001</v>
      </c>
      <c r="K137" s="592">
        <v>8.11</v>
      </c>
      <c r="L137" s="272">
        <v>600.95299999999997</v>
      </c>
      <c r="M137" s="592">
        <v>132.68299999999999</v>
      </c>
      <c r="N137" s="272">
        <v>112.002</v>
      </c>
      <c r="O137" s="592">
        <v>0.56200000000000006</v>
      </c>
      <c r="P137" s="272">
        <v>13.845000000000001</v>
      </c>
      <c r="Q137" s="592">
        <v>2437.886</v>
      </c>
      <c r="R137" s="272">
        <v>2538.5830000000001</v>
      </c>
    </row>
    <row r="138" spans="1:34" ht="13">
      <c r="A138" s="158"/>
      <c r="B138" s="170" t="s">
        <v>465</v>
      </c>
      <c r="C138" s="592">
        <v>2636.5230000000001</v>
      </c>
      <c r="D138" s="272">
        <v>-312.34800000000001</v>
      </c>
      <c r="E138" s="592">
        <v>-158.65199999999999</v>
      </c>
      <c r="F138" s="272">
        <v>-38.648000000000003</v>
      </c>
      <c r="G138" s="592">
        <v>-1200.759</v>
      </c>
      <c r="H138" s="272">
        <v>-292.39100000000002</v>
      </c>
      <c r="I138" s="592">
        <v>-470.46499999999997</v>
      </c>
      <c r="J138" s="272">
        <v>-531.19399999999996</v>
      </c>
      <c r="K138" s="592">
        <v>3890.288</v>
      </c>
      <c r="L138" s="272">
        <v>-321.37099999999998</v>
      </c>
      <c r="M138" s="592">
        <v>-32.881</v>
      </c>
      <c r="N138" s="272">
        <v>-36.779000000000003</v>
      </c>
      <c r="O138" s="592">
        <v>-2307.5720000000001</v>
      </c>
      <c r="P138" s="272">
        <v>236.22399999999999</v>
      </c>
      <c r="Q138" s="592">
        <v>2356.482</v>
      </c>
      <c r="R138" s="272">
        <v>-1296.5070000000001</v>
      </c>
    </row>
    <row r="139" spans="1:34" ht="13">
      <c r="A139" s="158"/>
      <c r="B139" s="170" t="s">
        <v>466</v>
      </c>
      <c r="C139" s="592">
        <v>-981.23099999999999</v>
      </c>
      <c r="D139" s="272">
        <v>382.47199999999998</v>
      </c>
      <c r="E139" s="592">
        <v>-5.3940000000000001</v>
      </c>
      <c r="F139" s="272">
        <v>-48.750999999999998</v>
      </c>
      <c r="G139" s="592">
        <v>-375.017</v>
      </c>
      <c r="H139" s="272">
        <v>-310.97000000000003</v>
      </c>
      <c r="I139" s="592">
        <v>-507.32100000000003</v>
      </c>
      <c r="J139" s="272">
        <v>-325.608</v>
      </c>
      <c r="K139" s="592">
        <v>-3413.3270000000002</v>
      </c>
      <c r="L139" s="272">
        <v>-205.42599999999999</v>
      </c>
      <c r="M139" s="592">
        <v>-65.977999999999994</v>
      </c>
      <c r="N139" s="272">
        <v>-115.804</v>
      </c>
      <c r="O139" s="592">
        <v>2307.0059999999999</v>
      </c>
      <c r="P139" s="272">
        <v>-250.066</v>
      </c>
      <c r="Q139" s="592">
        <v>-3041.2620000000002</v>
      </c>
      <c r="R139" s="272">
        <v>-874.15300000000002</v>
      </c>
    </row>
  </sheetData>
  <mergeCells count="56">
    <mergeCell ref="M133:N133"/>
    <mergeCell ref="K133:L133"/>
    <mergeCell ref="I133:J133"/>
    <mergeCell ref="K74:L74"/>
    <mergeCell ref="M74:N74"/>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F73"/>
    <mergeCell ref="K73:N73"/>
    <mergeCell ref="K2:L2"/>
    <mergeCell ref="Q34:R34"/>
    <mergeCell ref="M2:N2"/>
    <mergeCell ref="Q2:R2"/>
    <mergeCell ref="O2:P2"/>
    <mergeCell ref="M34:N34"/>
    <mergeCell ref="O34:P3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S73:V73"/>
    <mergeCell ref="S74:T74"/>
    <mergeCell ref="U74:V74"/>
    <mergeCell ref="AE74:AF74"/>
    <mergeCell ref="AG74:AH74"/>
    <mergeCell ref="AE73:AH73"/>
    <mergeCell ref="W73:Z73"/>
    <mergeCell ref="W74:X74"/>
    <mergeCell ref="Y74:Z74"/>
    <mergeCell ref="AA73:AD73"/>
    <mergeCell ref="AA74:AB74"/>
    <mergeCell ref="AC74:AD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44"/>
  <sheetViews>
    <sheetView showGridLines="0" topLeftCell="B1" workbookViewId="0">
      <selection activeCell="C9" sqref="C9"/>
    </sheetView>
  </sheetViews>
  <sheetFormatPr baseColWidth="10" defaultColWidth="11.453125" defaultRowHeight="12.5"/>
  <cols>
    <col min="1" max="1" width="7" style="89" customWidth="1"/>
    <col min="2" max="2" width="58.7265625" style="89" customWidth="1"/>
    <col min="3" max="3" width="18.1796875" style="89" customWidth="1"/>
    <col min="4" max="4" width="19" style="89" customWidth="1"/>
    <col min="5" max="5" width="18.453125" style="89" customWidth="1"/>
    <col min="6" max="6" width="19.54296875" style="89" customWidth="1"/>
    <col min="7" max="7" width="17.54296875" style="89" customWidth="1"/>
    <col min="8" max="8" width="19.26953125" style="89" customWidth="1"/>
    <col min="9" max="9" width="18.1796875" style="89" customWidth="1"/>
    <col min="10" max="10" width="20" style="89" customWidth="1"/>
    <col min="11" max="11" width="16.81640625" style="89" customWidth="1"/>
    <col min="12" max="12" width="15.81640625" style="89" customWidth="1"/>
    <col min="13" max="13" width="16.81640625" style="89" customWidth="1"/>
    <col min="14" max="15" width="15.54296875" style="89" customWidth="1"/>
    <col min="16" max="16" width="16.7265625" style="89" customWidth="1"/>
    <col min="17" max="17" width="15.81640625" style="89" customWidth="1"/>
    <col min="18" max="18" width="16" style="89" customWidth="1"/>
    <col min="21" max="21" width="50.26953125" bestFit="1" customWidth="1"/>
  </cols>
  <sheetData>
    <row r="1" spans="1:18">
      <c r="B1" s="88"/>
      <c r="C1" s="168"/>
      <c r="D1" s="168"/>
      <c r="E1" s="168"/>
      <c r="F1" s="168"/>
      <c r="G1" s="168"/>
      <c r="H1" s="168"/>
      <c r="I1" s="168"/>
      <c r="J1" s="168"/>
    </row>
    <row r="2" spans="1:18">
      <c r="A2" s="168"/>
      <c r="B2" s="168"/>
      <c r="C2" s="168"/>
      <c r="D2" s="168"/>
      <c r="E2" s="168"/>
      <c r="F2" s="168"/>
      <c r="G2" s="168"/>
      <c r="H2" s="168"/>
      <c r="I2" s="168"/>
      <c r="J2" s="168"/>
    </row>
    <row r="3" spans="1:18" ht="13">
      <c r="A3" s="938" t="s">
        <v>467</v>
      </c>
      <c r="B3" s="939"/>
      <c r="C3" s="927" t="s">
        <v>50</v>
      </c>
      <c r="D3" s="929"/>
      <c r="E3" s="927" t="s">
        <v>55</v>
      </c>
      <c r="F3" s="929"/>
      <c r="G3" s="927" t="s">
        <v>468</v>
      </c>
      <c r="H3" s="929"/>
      <c r="I3" s="927" t="s">
        <v>49</v>
      </c>
      <c r="J3" s="929"/>
    </row>
    <row r="4" spans="1:18" ht="13">
      <c r="A4" s="943" t="s">
        <v>375</v>
      </c>
      <c r="B4" s="953"/>
      <c r="C4" s="587" t="s">
        <v>338</v>
      </c>
      <c r="D4" s="589" t="s">
        <v>368</v>
      </c>
      <c r="E4" s="587" t="s">
        <v>338</v>
      </c>
      <c r="F4" s="589" t="s">
        <v>368</v>
      </c>
      <c r="G4" s="587" t="s">
        <v>338</v>
      </c>
      <c r="H4" s="589" t="s">
        <v>368</v>
      </c>
      <c r="I4" s="587" t="s">
        <v>338</v>
      </c>
      <c r="J4" s="589" t="s">
        <v>368</v>
      </c>
    </row>
    <row r="5" spans="1:18" ht="13">
      <c r="A5" s="954"/>
      <c r="B5" s="955"/>
      <c r="C5" s="588" t="s">
        <v>255</v>
      </c>
      <c r="D5" s="267" t="s">
        <v>255</v>
      </c>
      <c r="E5" s="588" t="s">
        <v>255</v>
      </c>
      <c r="F5" s="267" t="s">
        <v>255</v>
      </c>
      <c r="G5" s="588" t="s">
        <v>255</v>
      </c>
      <c r="H5" s="267" t="s">
        <v>255</v>
      </c>
      <c r="I5" s="588" t="s">
        <v>255</v>
      </c>
      <c r="J5" s="267" t="s">
        <v>255</v>
      </c>
    </row>
    <row r="6" spans="1:18" ht="13">
      <c r="A6" s="171" t="s">
        <v>376</v>
      </c>
      <c r="B6" s="159"/>
      <c r="C6" s="585">
        <v>1518.66</v>
      </c>
      <c r="D6" s="268">
        <v>3651.1509999999998</v>
      </c>
      <c r="E6" s="585">
        <v>3531.6640000000002</v>
      </c>
      <c r="F6" s="268">
        <v>5876.9459999999999</v>
      </c>
      <c r="G6" s="585">
        <v>2351.5430000000001</v>
      </c>
      <c r="H6" s="268">
        <v>791.36199999999997</v>
      </c>
      <c r="I6" s="585">
        <v>7401.8670000000002</v>
      </c>
      <c r="J6" s="268">
        <v>10319.459000000001</v>
      </c>
      <c r="K6" s="167"/>
      <c r="L6" s="167"/>
      <c r="M6" s="167"/>
      <c r="N6" s="167"/>
      <c r="O6" s="167"/>
      <c r="P6" s="167"/>
      <c r="Q6" s="167"/>
      <c r="R6" s="167"/>
    </row>
    <row r="7" spans="1:18">
      <c r="A7" s="160"/>
      <c r="B7" s="161" t="s">
        <v>377</v>
      </c>
      <c r="C7" s="586">
        <v>372.18</v>
      </c>
      <c r="D7" s="269">
        <v>514.92499999999995</v>
      </c>
      <c r="E7" s="586">
        <v>448.404</v>
      </c>
      <c r="F7" s="269">
        <v>281.673</v>
      </c>
      <c r="G7" s="586">
        <v>2255.5010000000002</v>
      </c>
      <c r="H7" s="269">
        <v>703.58600000000001</v>
      </c>
      <c r="I7" s="586">
        <v>3076.085</v>
      </c>
      <c r="J7" s="269">
        <v>1500.184</v>
      </c>
    </row>
    <row r="8" spans="1:18">
      <c r="A8" s="160"/>
      <c r="B8" s="161" t="s">
        <v>378</v>
      </c>
      <c r="C8" s="586">
        <v>206.64099999999999</v>
      </c>
      <c r="D8" s="269">
        <v>70.879000000000005</v>
      </c>
      <c r="E8" s="586">
        <v>46.33</v>
      </c>
      <c r="F8" s="269">
        <v>50.581000000000003</v>
      </c>
      <c r="G8" s="586">
        <v>11.997</v>
      </c>
      <c r="H8" s="269">
        <v>33.219000000000001</v>
      </c>
      <c r="I8" s="586">
        <v>264.96800000000002</v>
      </c>
      <c r="J8" s="269">
        <v>154.679</v>
      </c>
    </row>
    <row r="9" spans="1:18">
      <c r="A9" s="160"/>
      <c r="B9" s="161" t="s">
        <v>379</v>
      </c>
      <c r="C9" s="586">
        <v>52.706000000000003</v>
      </c>
      <c r="D9" s="269">
        <v>30.626000000000001</v>
      </c>
      <c r="E9" s="586">
        <v>282.084</v>
      </c>
      <c r="F9" s="269">
        <v>664.92200000000003</v>
      </c>
      <c r="G9" s="586">
        <v>82.356999999999999</v>
      </c>
      <c r="H9" s="269">
        <v>57.728000000000002</v>
      </c>
      <c r="I9" s="586">
        <v>417.14699999999999</v>
      </c>
      <c r="J9" s="269">
        <v>753.27599999999995</v>
      </c>
    </row>
    <row r="10" spans="1:18">
      <c r="A10" s="160"/>
      <c r="B10" s="161" t="s">
        <v>380</v>
      </c>
      <c r="C10" s="586">
        <v>320.76900000000001</v>
      </c>
      <c r="D10" s="269">
        <v>359.161</v>
      </c>
      <c r="E10" s="586">
        <v>2319.1170000000002</v>
      </c>
      <c r="F10" s="269">
        <v>2610.16</v>
      </c>
      <c r="G10" s="586">
        <v>36.08</v>
      </c>
      <c r="H10" s="269">
        <v>63.718000000000004</v>
      </c>
      <c r="I10" s="586">
        <v>2675.9659999999999</v>
      </c>
      <c r="J10" s="269">
        <v>3033.0390000000002</v>
      </c>
    </row>
    <row r="11" spans="1:18">
      <c r="A11" s="160"/>
      <c r="B11" s="161" t="s">
        <v>381</v>
      </c>
      <c r="C11" s="586">
        <v>169.66399999999999</v>
      </c>
      <c r="D11" s="269">
        <v>207.13800000000001</v>
      </c>
      <c r="E11" s="586">
        <v>12.387</v>
      </c>
      <c r="F11" s="269">
        <v>12.004</v>
      </c>
      <c r="G11" s="586">
        <v>-167.07599999999999</v>
      </c>
      <c r="H11" s="269">
        <v>-201.79900000000001</v>
      </c>
      <c r="I11" s="586">
        <v>14.975</v>
      </c>
      <c r="J11" s="269">
        <v>17.343</v>
      </c>
    </row>
    <row r="12" spans="1:18">
      <c r="A12" s="160"/>
      <c r="B12" s="164" t="s">
        <v>382</v>
      </c>
      <c r="C12" s="586">
        <v>88.403000000000006</v>
      </c>
      <c r="D12" s="269">
        <v>94.754999999999995</v>
      </c>
      <c r="E12" s="586">
        <v>355.18799999999999</v>
      </c>
      <c r="F12" s="269">
        <v>394.60199999999998</v>
      </c>
      <c r="G12" s="586">
        <v>1.5840000000000001</v>
      </c>
      <c r="H12" s="269">
        <v>8.5329999999999995</v>
      </c>
      <c r="I12" s="586">
        <v>445.17500000000001</v>
      </c>
      <c r="J12" s="269">
        <v>497.89</v>
      </c>
    </row>
    <row r="13" spans="1:18">
      <c r="A13" s="160"/>
      <c r="B13" s="164" t="s">
        <v>383</v>
      </c>
      <c r="C13" s="586">
        <v>62.792999999999999</v>
      </c>
      <c r="D13" s="269">
        <v>29.954999999999998</v>
      </c>
      <c r="E13" s="586">
        <v>68.094999999999999</v>
      </c>
      <c r="F13" s="269">
        <v>33.465000000000003</v>
      </c>
      <c r="G13" s="586">
        <v>130.667</v>
      </c>
      <c r="H13" s="269">
        <v>79.566000000000003</v>
      </c>
      <c r="I13" s="586">
        <v>261.55500000000001</v>
      </c>
      <c r="J13" s="269">
        <v>142.98599999999999</v>
      </c>
    </row>
    <row r="14" spans="1:18">
      <c r="A14" s="168"/>
      <c r="B14" s="168"/>
      <c r="C14" s="168"/>
      <c r="D14" s="168"/>
      <c r="E14" s="168"/>
      <c r="F14" s="168"/>
      <c r="G14" s="168"/>
      <c r="H14" s="168"/>
      <c r="I14" s="168"/>
      <c r="J14" s="168"/>
    </row>
    <row r="15" spans="1:18" ht="25">
      <c r="A15" s="160"/>
      <c r="B15" s="164" t="s">
        <v>384</v>
      </c>
      <c r="C15" s="586">
        <v>245.50399999999999</v>
      </c>
      <c r="D15" s="270">
        <v>2343.712</v>
      </c>
      <c r="E15" s="586">
        <v>5.8999999999999997E-2</v>
      </c>
      <c r="F15" s="270">
        <v>1829.539</v>
      </c>
      <c r="G15" s="586">
        <v>0.433</v>
      </c>
      <c r="H15" s="270">
        <v>46.811</v>
      </c>
      <c r="I15" s="586">
        <v>245.99600000000001</v>
      </c>
      <c r="J15" s="270">
        <v>4220.0619999999999</v>
      </c>
    </row>
    <row r="16" spans="1:18">
      <c r="A16" s="168"/>
      <c r="B16" s="168"/>
      <c r="C16" s="168"/>
      <c r="D16" s="168"/>
      <c r="E16" s="168"/>
      <c r="F16" s="168"/>
      <c r="G16" s="168"/>
      <c r="H16" s="168"/>
      <c r="I16" s="168"/>
      <c r="J16" s="168"/>
    </row>
    <row r="17" spans="1:18" ht="13">
      <c r="A17" s="171" t="s">
        <v>385</v>
      </c>
      <c r="B17" s="159"/>
      <c r="C17" s="585">
        <v>10118.146000000001</v>
      </c>
      <c r="D17" s="271">
        <v>11446.120999999999</v>
      </c>
      <c r="E17" s="585">
        <v>13317.456</v>
      </c>
      <c r="F17" s="271">
        <v>14103.244000000001</v>
      </c>
      <c r="G17" s="585">
        <v>629.38400000000001</v>
      </c>
      <c r="H17" s="271">
        <v>985.85599999999999</v>
      </c>
      <c r="I17" s="585">
        <v>24064.986000000001</v>
      </c>
      <c r="J17" s="271">
        <v>26535.221000000001</v>
      </c>
      <c r="K17" s="167"/>
      <c r="L17" s="167"/>
      <c r="M17" s="167"/>
      <c r="N17" s="167"/>
      <c r="O17" s="167"/>
      <c r="P17" s="167"/>
      <c r="Q17" s="167"/>
      <c r="R17" s="167"/>
    </row>
    <row r="18" spans="1:18">
      <c r="A18" s="160"/>
      <c r="B18" s="161" t="s">
        <v>386</v>
      </c>
      <c r="C18" s="586">
        <v>415.82</v>
      </c>
      <c r="D18" s="270">
        <v>474.50099999999998</v>
      </c>
      <c r="E18" s="586">
        <v>4123.2060000000001</v>
      </c>
      <c r="F18" s="270">
        <v>4579.6090000000004</v>
      </c>
      <c r="G18" s="586">
        <v>50.119</v>
      </c>
      <c r="H18" s="270">
        <v>31.117000000000001</v>
      </c>
      <c r="I18" s="586">
        <v>4589.1450000000004</v>
      </c>
      <c r="J18" s="270">
        <v>5085.2269999999999</v>
      </c>
    </row>
    <row r="19" spans="1:18">
      <c r="A19" s="160"/>
      <c r="B19" s="161" t="s">
        <v>387</v>
      </c>
      <c r="C19" s="586">
        <v>69.834000000000003</v>
      </c>
      <c r="D19" s="270">
        <v>100.61199999999999</v>
      </c>
      <c r="E19" s="586">
        <v>1524.182</v>
      </c>
      <c r="F19" s="270">
        <v>1742.931</v>
      </c>
      <c r="G19" s="586">
        <v>43.295999999999999</v>
      </c>
      <c r="H19" s="270">
        <v>19.739000000000001</v>
      </c>
      <c r="I19" s="586">
        <v>1637.3119999999999</v>
      </c>
      <c r="J19" s="270">
        <v>1863.2819999999999</v>
      </c>
    </row>
    <row r="20" spans="1:18">
      <c r="A20" s="160"/>
      <c r="B20" s="161" t="s">
        <v>388</v>
      </c>
      <c r="C20" s="586">
        <v>79.143000000000001</v>
      </c>
      <c r="D20" s="270">
        <v>107.285</v>
      </c>
      <c r="E20" s="586">
        <v>108.986</v>
      </c>
      <c r="F20" s="270">
        <v>259.10599999999999</v>
      </c>
      <c r="G20" s="586">
        <v>28.318000000000001</v>
      </c>
      <c r="H20" s="270">
        <v>58.509</v>
      </c>
      <c r="I20" s="586">
        <v>216.447</v>
      </c>
      <c r="J20" s="270">
        <v>424.9</v>
      </c>
    </row>
    <row r="21" spans="1:18">
      <c r="A21" s="160"/>
      <c r="B21" s="161" t="s">
        <v>389</v>
      </c>
      <c r="C21" s="586">
        <v>0</v>
      </c>
      <c r="D21" s="270">
        <v>0</v>
      </c>
      <c r="E21" s="586">
        <v>3.0000000000000001E-3</v>
      </c>
      <c r="F21" s="270">
        <v>3.0000000000000001E-3</v>
      </c>
      <c r="G21" s="586">
        <v>0</v>
      </c>
      <c r="H21" s="270">
        <v>0</v>
      </c>
      <c r="I21" s="586">
        <v>3.0000000000000001E-3</v>
      </c>
      <c r="J21" s="270">
        <v>3.0000000000000001E-3</v>
      </c>
    </row>
    <row r="22" spans="1:18">
      <c r="A22" s="160"/>
      <c r="B22" s="161" t="s">
        <v>390</v>
      </c>
      <c r="C22" s="586">
        <v>973.70299999999997</v>
      </c>
      <c r="D22" s="270">
        <v>1005.307</v>
      </c>
      <c r="E22" s="586">
        <v>12.920999999999999</v>
      </c>
      <c r="F22" s="270">
        <v>16.867999999999999</v>
      </c>
      <c r="G22" s="586">
        <v>-973.10900000000004</v>
      </c>
      <c r="H22" s="270">
        <v>-1005.6</v>
      </c>
      <c r="I22" s="586">
        <v>13.515000000000001</v>
      </c>
      <c r="J22" s="270">
        <v>16.574999999999999</v>
      </c>
    </row>
    <row r="23" spans="1:18">
      <c r="A23" s="160"/>
      <c r="B23" s="161" t="s">
        <v>391</v>
      </c>
      <c r="C23" s="586">
        <v>387.60700000000003</v>
      </c>
      <c r="D23" s="270">
        <v>489.20100000000002</v>
      </c>
      <c r="E23" s="586">
        <v>2420.989</v>
      </c>
      <c r="F23" s="270">
        <v>3177.7170000000001</v>
      </c>
      <c r="G23" s="586">
        <v>126.7</v>
      </c>
      <c r="H23" s="270">
        <v>201.90899999999999</v>
      </c>
      <c r="I23" s="586">
        <v>2935.2959999999998</v>
      </c>
      <c r="J23" s="270">
        <v>3868.8270000000002</v>
      </c>
    </row>
    <row r="24" spans="1:18">
      <c r="A24" s="160"/>
      <c r="B24" s="161" t="s">
        <v>392</v>
      </c>
      <c r="C24" s="586">
        <v>1.1579999999999999</v>
      </c>
      <c r="D24" s="270">
        <v>1.1579999999999999</v>
      </c>
      <c r="E24" s="586">
        <v>0</v>
      </c>
      <c r="F24" s="270">
        <v>0</v>
      </c>
      <c r="G24" s="586">
        <v>1086.8869999999999</v>
      </c>
      <c r="H24" s="270">
        <v>1366.76</v>
      </c>
      <c r="I24" s="586">
        <v>1088.0450000000001</v>
      </c>
      <c r="J24" s="270">
        <v>1367.9179999999999</v>
      </c>
    </row>
    <row r="25" spans="1:18">
      <c r="A25" s="160"/>
      <c r="B25" s="161" t="s">
        <v>393</v>
      </c>
      <c r="C25" s="586">
        <v>8051.15</v>
      </c>
      <c r="D25" s="270">
        <v>9130.9369999999999</v>
      </c>
      <c r="E25" s="586">
        <v>4549.0559999999996</v>
      </c>
      <c r="F25" s="270">
        <v>3545.922</v>
      </c>
      <c r="G25" s="586">
        <v>103.315</v>
      </c>
      <c r="H25" s="270">
        <v>134.31</v>
      </c>
      <c r="I25" s="586">
        <v>12703.521000000001</v>
      </c>
      <c r="J25" s="270">
        <v>12811.169</v>
      </c>
    </row>
    <row r="26" spans="1:18">
      <c r="A26" s="160"/>
      <c r="B26" s="161" t="s">
        <v>394</v>
      </c>
      <c r="C26" s="586">
        <v>0</v>
      </c>
      <c r="D26" s="270">
        <v>0</v>
      </c>
      <c r="E26" s="586">
        <v>6.2240000000000002</v>
      </c>
      <c r="F26" s="270">
        <v>7.6210000000000004</v>
      </c>
      <c r="G26" s="586">
        <v>0</v>
      </c>
      <c r="H26" s="270">
        <v>0</v>
      </c>
      <c r="I26" s="586">
        <v>6.2240000000000002</v>
      </c>
      <c r="J26" s="270">
        <v>7.6210000000000004</v>
      </c>
    </row>
    <row r="27" spans="1:18">
      <c r="A27" s="160"/>
      <c r="B27" s="88" t="s">
        <v>395</v>
      </c>
      <c r="C27" s="586">
        <v>121.321</v>
      </c>
      <c r="D27" s="270">
        <v>112.26300000000001</v>
      </c>
      <c r="E27" s="586">
        <v>73.908000000000001</v>
      </c>
      <c r="F27" s="270">
        <v>67.504999999999995</v>
      </c>
      <c r="G27" s="586">
        <v>11.044</v>
      </c>
      <c r="H27" s="270">
        <v>5.9039999999999999</v>
      </c>
      <c r="I27" s="586">
        <v>206.273</v>
      </c>
      <c r="J27" s="270">
        <v>185.672</v>
      </c>
    </row>
    <row r="28" spans="1:18">
      <c r="A28" s="160"/>
      <c r="B28" s="161" t="s">
        <v>396</v>
      </c>
      <c r="C28" s="586">
        <v>18.41</v>
      </c>
      <c r="D28" s="270">
        <v>24.856999999999999</v>
      </c>
      <c r="E28" s="586">
        <v>497.98099999999999</v>
      </c>
      <c r="F28" s="270">
        <v>705.96199999999999</v>
      </c>
      <c r="G28" s="586">
        <v>152.81399999999999</v>
      </c>
      <c r="H28" s="270">
        <v>173.208</v>
      </c>
      <c r="I28" s="586">
        <v>669.20500000000004</v>
      </c>
      <c r="J28" s="270">
        <v>904.02700000000004</v>
      </c>
    </row>
    <row r="29" spans="1:18">
      <c r="A29" s="168"/>
      <c r="B29" s="168"/>
      <c r="C29" s="168"/>
      <c r="D29" s="168"/>
      <c r="E29" s="168"/>
      <c r="F29" s="168"/>
      <c r="G29" s="168"/>
      <c r="H29" s="168"/>
      <c r="I29" s="168"/>
      <c r="J29" s="168"/>
    </row>
    <row r="30" spans="1:18" ht="13">
      <c r="A30" s="171" t="s">
        <v>397</v>
      </c>
      <c r="B30" s="161"/>
      <c r="C30" s="585">
        <v>11636.806</v>
      </c>
      <c r="D30" s="271">
        <v>15097.272000000001</v>
      </c>
      <c r="E30" s="585">
        <v>16849.12</v>
      </c>
      <c r="F30" s="271">
        <v>19980.189999999999</v>
      </c>
      <c r="G30" s="585">
        <v>2980.9270000000001</v>
      </c>
      <c r="H30" s="271">
        <v>1777.2180000000001</v>
      </c>
      <c r="I30" s="585">
        <v>31466.852999999999</v>
      </c>
      <c r="J30" s="271">
        <v>36854.68</v>
      </c>
    </row>
    <row r="33" spans="1:18">
      <c r="C33" s="93"/>
      <c r="D33" s="93"/>
      <c r="E33" s="93"/>
      <c r="F33" s="93"/>
      <c r="G33" s="93"/>
      <c r="H33" s="93"/>
      <c r="I33" s="93"/>
      <c r="J33" s="93"/>
    </row>
    <row r="35" spans="1:18" ht="13">
      <c r="A35" s="938" t="s">
        <v>467</v>
      </c>
      <c r="B35" s="939"/>
      <c r="C35" s="927" t="s">
        <v>50</v>
      </c>
      <c r="D35" s="929"/>
      <c r="E35" s="927" t="s">
        <v>55</v>
      </c>
      <c r="F35" s="929"/>
      <c r="G35" s="927" t="s">
        <v>468</v>
      </c>
      <c r="H35" s="929"/>
      <c r="I35" s="927" t="s">
        <v>49</v>
      </c>
      <c r="J35" s="929"/>
    </row>
    <row r="36" spans="1:18" ht="13">
      <c r="A36" s="930" t="s">
        <v>398</v>
      </c>
      <c r="B36" s="952"/>
      <c r="C36" s="587" t="s">
        <v>338</v>
      </c>
      <c r="D36" s="589" t="s">
        <v>368</v>
      </c>
      <c r="E36" s="587" t="s">
        <v>338</v>
      </c>
      <c r="F36" s="589" t="s">
        <v>368</v>
      </c>
      <c r="G36" s="587" t="s">
        <v>338</v>
      </c>
      <c r="H36" s="589" t="s">
        <v>368</v>
      </c>
      <c r="I36" s="587" t="s">
        <v>338</v>
      </c>
      <c r="J36" s="589" t="s">
        <v>368</v>
      </c>
    </row>
    <row r="37" spans="1:18" ht="13">
      <c r="A37" s="950"/>
      <c r="B37" s="951"/>
      <c r="C37" s="588" t="s">
        <v>255</v>
      </c>
      <c r="D37" s="267" t="s">
        <v>255</v>
      </c>
      <c r="E37" s="588" t="s">
        <v>255</v>
      </c>
      <c r="F37" s="267" t="s">
        <v>255</v>
      </c>
      <c r="G37" s="588" t="s">
        <v>255</v>
      </c>
      <c r="H37" s="267" t="s">
        <v>255</v>
      </c>
      <c r="I37" s="588" t="s">
        <v>255</v>
      </c>
      <c r="J37" s="267" t="s">
        <v>255</v>
      </c>
    </row>
    <row r="38" spans="1:18" ht="13">
      <c r="A38" s="171" t="s">
        <v>399</v>
      </c>
      <c r="B38" s="159"/>
      <c r="C38" s="600">
        <v>1878.375</v>
      </c>
      <c r="D38" s="271">
        <v>2925.6219999999998</v>
      </c>
      <c r="E38" s="600">
        <v>4839.07</v>
      </c>
      <c r="F38" s="271">
        <v>6620.232</v>
      </c>
      <c r="G38" s="600">
        <v>392.49099999999999</v>
      </c>
      <c r="H38" s="271">
        <v>181.566</v>
      </c>
      <c r="I38" s="600">
        <v>7109.9359999999997</v>
      </c>
      <c r="J38" s="271">
        <v>9727.42</v>
      </c>
      <c r="K38" s="167"/>
      <c r="L38" s="167"/>
      <c r="M38" s="167"/>
      <c r="N38" s="167"/>
      <c r="O38" s="167"/>
      <c r="P38" s="167"/>
      <c r="Q38" s="167"/>
      <c r="R38" s="167"/>
    </row>
    <row r="39" spans="1:18" s="817" customFormat="1">
      <c r="A39" s="818"/>
      <c r="B39" s="819" t="s">
        <v>400</v>
      </c>
      <c r="C39" s="820">
        <v>367.89499999999998</v>
      </c>
      <c r="D39" s="821">
        <v>375.97</v>
      </c>
      <c r="E39" s="820">
        <v>571.06700000000001</v>
      </c>
      <c r="F39" s="821">
        <v>1165.309</v>
      </c>
      <c r="G39" s="820">
        <v>35.43</v>
      </c>
      <c r="H39" s="821">
        <v>165.09399999999999</v>
      </c>
      <c r="I39" s="820">
        <v>974.39200000000005</v>
      </c>
      <c r="J39" s="821">
        <v>1706.373</v>
      </c>
      <c r="K39" s="822"/>
      <c r="L39" s="822"/>
      <c r="M39" s="822"/>
      <c r="N39" s="822"/>
      <c r="O39" s="822"/>
      <c r="P39" s="822"/>
      <c r="Q39" s="822"/>
      <c r="R39" s="822"/>
    </row>
    <row r="40" spans="1:18">
      <c r="A40" s="160"/>
      <c r="B40" s="161" t="s">
        <v>401</v>
      </c>
      <c r="C40" s="586">
        <v>7.9020000000000001</v>
      </c>
      <c r="D40" s="270">
        <v>8.81</v>
      </c>
      <c r="E40" s="586">
        <v>22.268999999999998</v>
      </c>
      <c r="F40" s="270">
        <v>16.785</v>
      </c>
      <c r="G40" s="586">
        <v>1.4390000000000001</v>
      </c>
      <c r="H40" s="270">
        <v>0.54800000000000004</v>
      </c>
      <c r="I40" s="586">
        <v>31.61</v>
      </c>
      <c r="J40" s="270">
        <v>26.143000000000001</v>
      </c>
    </row>
    <row r="41" spans="1:18">
      <c r="A41" s="160"/>
      <c r="B41" s="161" t="s">
        <v>402</v>
      </c>
      <c r="C41" s="586">
        <v>755.15599999999995</v>
      </c>
      <c r="D41" s="270">
        <v>730.29300000000001</v>
      </c>
      <c r="E41" s="586">
        <v>2679.2339999999999</v>
      </c>
      <c r="F41" s="270">
        <v>2772.0140000000001</v>
      </c>
      <c r="G41" s="586">
        <v>259.42200000000003</v>
      </c>
      <c r="H41" s="270">
        <v>183.33799999999999</v>
      </c>
      <c r="I41" s="586">
        <v>3693.8119999999999</v>
      </c>
      <c r="J41" s="270">
        <v>3685.645</v>
      </c>
    </row>
    <row r="42" spans="1:18">
      <c r="A42" s="160"/>
      <c r="B42" s="161" t="s">
        <v>403</v>
      </c>
      <c r="C42" s="591">
        <v>497.82799999999997</v>
      </c>
      <c r="D42" s="270">
        <v>546.24599999999998</v>
      </c>
      <c r="E42" s="591">
        <v>1361.192</v>
      </c>
      <c r="F42" s="270">
        <v>1492.2339999999999</v>
      </c>
      <c r="G42" s="591">
        <v>-597.45399999999995</v>
      </c>
      <c r="H42" s="270">
        <v>-198.696</v>
      </c>
      <c r="I42" s="591">
        <v>1261.566</v>
      </c>
      <c r="J42" s="270">
        <v>1839.7840000000001</v>
      </c>
    </row>
    <row r="43" spans="1:18">
      <c r="A43" s="160"/>
      <c r="B43" s="161" t="s">
        <v>404</v>
      </c>
      <c r="C43" s="586">
        <v>46.746000000000002</v>
      </c>
      <c r="D43" s="270">
        <v>46.433</v>
      </c>
      <c r="E43" s="586">
        <v>107.47</v>
      </c>
      <c r="F43" s="270">
        <v>120.149</v>
      </c>
      <c r="G43" s="586">
        <v>3.262</v>
      </c>
      <c r="H43" s="270">
        <v>1.4999999999999999E-2</v>
      </c>
      <c r="I43" s="586">
        <v>157.47800000000001</v>
      </c>
      <c r="J43" s="270">
        <v>166.59700000000001</v>
      </c>
    </row>
    <row r="44" spans="1:18">
      <c r="A44" s="160"/>
      <c r="B44" s="161" t="s">
        <v>405</v>
      </c>
      <c r="C44" s="586">
        <v>44.953000000000003</v>
      </c>
      <c r="D44" s="270">
        <v>73.308999999999997</v>
      </c>
      <c r="E44" s="586">
        <v>0</v>
      </c>
      <c r="F44" s="270">
        <v>64.283000000000001</v>
      </c>
      <c r="G44" s="586">
        <v>644.24400000000003</v>
      </c>
      <c r="H44" s="270">
        <v>2.3479999999999999</v>
      </c>
      <c r="I44" s="586">
        <v>689.197</v>
      </c>
      <c r="J44" s="270">
        <v>139.94</v>
      </c>
    </row>
    <row r="45" spans="1:18">
      <c r="A45" s="160"/>
      <c r="B45" s="161" t="s">
        <v>406</v>
      </c>
      <c r="C45" s="586">
        <v>0</v>
      </c>
      <c r="D45" s="270">
        <v>0</v>
      </c>
      <c r="E45" s="586">
        <v>0</v>
      </c>
      <c r="F45" s="270">
        <v>0</v>
      </c>
      <c r="G45" s="586">
        <v>0</v>
      </c>
      <c r="H45" s="270">
        <v>0</v>
      </c>
      <c r="I45" s="586">
        <v>0</v>
      </c>
      <c r="J45" s="270">
        <v>0</v>
      </c>
    </row>
    <row r="46" spans="1:18">
      <c r="A46" s="160"/>
      <c r="B46" s="161" t="s">
        <v>407</v>
      </c>
      <c r="C46" s="586">
        <v>44.33</v>
      </c>
      <c r="D46" s="270">
        <v>52.646999999999998</v>
      </c>
      <c r="E46" s="586">
        <v>97.837999999999994</v>
      </c>
      <c r="F46" s="270">
        <v>97.331000000000003</v>
      </c>
      <c r="G46" s="586">
        <v>46.277000000000001</v>
      </c>
      <c r="H46" s="270">
        <v>70.09</v>
      </c>
      <c r="I46" s="586">
        <v>188.44499999999999</v>
      </c>
      <c r="J46" s="270">
        <v>220.06800000000001</v>
      </c>
    </row>
    <row r="47" spans="1:18">
      <c r="A47" s="168"/>
      <c r="B47" s="168"/>
      <c r="C47" s="168"/>
      <c r="D47" s="168"/>
      <c r="E47" s="168"/>
      <c r="F47" s="168"/>
      <c r="G47" s="168"/>
      <c r="H47" s="168"/>
      <c r="I47" s="168"/>
      <c r="J47" s="168"/>
    </row>
    <row r="48" spans="1:18">
      <c r="A48" s="160"/>
      <c r="B48" s="164" t="s">
        <v>408</v>
      </c>
      <c r="C48" s="591">
        <v>113.565</v>
      </c>
      <c r="D48" s="270">
        <v>1091.914</v>
      </c>
      <c r="E48" s="591">
        <v>0</v>
      </c>
      <c r="F48" s="270">
        <v>892.12699999999995</v>
      </c>
      <c r="G48" s="591">
        <v>-0.129</v>
      </c>
      <c r="H48" s="270">
        <v>-41.170999999999999</v>
      </c>
      <c r="I48" s="591">
        <v>113.43600000000001</v>
      </c>
      <c r="J48" s="270">
        <v>1942.87</v>
      </c>
    </row>
    <row r="49" spans="1:18">
      <c r="A49" s="168"/>
      <c r="B49" s="168"/>
      <c r="C49" s="168"/>
      <c r="D49" s="168"/>
      <c r="E49" s="168"/>
      <c r="F49" s="168"/>
      <c r="G49" s="168"/>
      <c r="H49" s="168"/>
      <c r="I49" s="168"/>
      <c r="J49" s="168"/>
    </row>
    <row r="50" spans="1:18" ht="13">
      <c r="A50" s="171" t="s">
        <v>409</v>
      </c>
      <c r="B50" s="159"/>
      <c r="C50" s="600">
        <v>2244.86</v>
      </c>
      <c r="D50" s="271">
        <v>2413.7840000000001</v>
      </c>
      <c r="E50" s="600">
        <v>5639.7269999999999</v>
      </c>
      <c r="F50" s="271">
        <v>7280.92</v>
      </c>
      <c r="G50" s="600">
        <v>80.043999999999997</v>
      </c>
      <c r="H50" s="271">
        <v>411.76100000000002</v>
      </c>
      <c r="I50" s="600">
        <v>7964.6310000000003</v>
      </c>
      <c r="J50" s="271">
        <v>10106.465</v>
      </c>
      <c r="K50" s="167"/>
      <c r="L50" s="167"/>
      <c r="M50" s="167"/>
      <c r="N50" s="167"/>
      <c r="O50" s="167"/>
      <c r="P50" s="167"/>
      <c r="Q50" s="167"/>
      <c r="R50" s="167"/>
    </row>
    <row r="51" spans="1:18" s="817" customFormat="1">
      <c r="A51" s="818"/>
      <c r="B51" s="819" t="s">
        <v>410</v>
      </c>
      <c r="C51" s="820">
        <v>1298.278</v>
      </c>
      <c r="D51" s="821">
        <v>1368.7860000000001</v>
      </c>
      <c r="E51" s="820">
        <v>2163.788</v>
      </c>
      <c r="F51" s="821">
        <v>2928.723</v>
      </c>
      <c r="G51" s="820">
        <v>720.24199999999996</v>
      </c>
      <c r="H51" s="821">
        <v>741.66399999999999</v>
      </c>
      <c r="I51" s="820">
        <v>4182.308</v>
      </c>
      <c r="J51" s="821">
        <v>5039.1729999999998</v>
      </c>
      <c r="K51" s="822"/>
      <c r="L51" s="822"/>
      <c r="M51" s="822"/>
      <c r="N51" s="822"/>
      <c r="O51" s="822"/>
      <c r="P51" s="822"/>
      <c r="Q51" s="822"/>
      <c r="R51" s="822"/>
    </row>
    <row r="52" spans="1:18">
      <c r="A52" s="160"/>
      <c r="B52" s="161" t="s">
        <v>411</v>
      </c>
      <c r="C52" s="586">
        <v>114.76300000000001</v>
      </c>
      <c r="D52" s="270">
        <v>104.139</v>
      </c>
      <c r="E52" s="586">
        <v>58.521000000000001</v>
      </c>
      <c r="F52" s="270">
        <v>60.03</v>
      </c>
      <c r="G52" s="586">
        <v>9.9619999999999997</v>
      </c>
      <c r="H52" s="270">
        <v>5.6929999999999996</v>
      </c>
      <c r="I52" s="586">
        <v>183.24600000000001</v>
      </c>
      <c r="J52" s="270">
        <v>169.86199999999999</v>
      </c>
    </row>
    <row r="53" spans="1:18">
      <c r="A53" s="160"/>
      <c r="B53" s="161" t="s">
        <v>412</v>
      </c>
      <c r="C53" s="586">
        <v>47.670999999999999</v>
      </c>
      <c r="D53" s="270">
        <v>65.835999999999999</v>
      </c>
      <c r="E53" s="586">
        <v>1243.9090000000001</v>
      </c>
      <c r="F53" s="270">
        <v>1582.3150000000001</v>
      </c>
      <c r="G53" s="586">
        <v>7.0000000000000001E-3</v>
      </c>
      <c r="H53" s="270">
        <v>0.39</v>
      </c>
      <c r="I53" s="586">
        <v>1291.587</v>
      </c>
      <c r="J53" s="270">
        <v>1648.5409999999999</v>
      </c>
    </row>
    <row r="54" spans="1:18">
      <c r="A54" s="160"/>
      <c r="B54" s="161" t="s">
        <v>413</v>
      </c>
      <c r="C54" s="591">
        <v>346.71100000000001</v>
      </c>
      <c r="D54" s="270">
        <v>499.26499999999999</v>
      </c>
      <c r="E54" s="591">
        <v>360.69299999999998</v>
      </c>
      <c r="F54" s="270">
        <v>155.41399999999999</v>
      </c>
      <c r="G54" s="591">
        <v>-656.12699999999995</v>
      </c>
      <c r="H54" s="270">
        <v>-341.61599999999999</v>
      </c>
      <c r="I54" s="591">
        <v>51.277000000000001</v>
      </c>
      <c r="J54" s="270">
        <v>313.06299999999999</v>
      </c>
    </row>
    <row r="55" spans="1:18">
      <c r="A55" s="160"/>
      <c r="B55" s="161" t="s">
        <v>414</v>
      </c>
      <c r="C55" s="586">
        <v>175.267</v>
      </c>
      <c r="D55" s="270">
        <v>67.233000000000004</v>
      </c>
      <c r="E55" s="586">
        <v>424.54700000000003</v>
      </c>
      <c r="F55" s="270">
        <v>569.85400000000004</v>
      </c>
      <c r="G55" s="586">
        <v>1.73</v>
      </c>
      <c r="H55" s="270">
        <v>1.9350000000000001</v>
      </c>
      <c r="I55" s="586">
        <v>601.54399999999998</v>
      </c>
      <c r="J55" s="270">
        <v>639.02200000000005</v>
      </c>
    </row>
    <row r="56" spans="1:18">
      <c r="A56" s="160"/>
      <c r="B56" s="161" t="s">
        <v>415</v>
      </c>
      <c r="C56" s="586">
        <v>215.893</v>
      </c>
      <c r="D56" s="270">
        <v>246.14500000000001</v>
      </c>
      <c r="E56" s="586">
        <v>537.42499999999995</v>
      </c>
      <c r="F56" s="270">
        <v>351.92099999999999</v>
      </c>
      <c r="G56" s="586">
        <v>3.113</v>
      </c>
      <c r="H56" s="270">
        <v>2.452</v>
      </c>
      <c r="I56" s="586">
        <v>756.43100000000004</v>
      </c>
      <c r="J56" s="270">
        <v>600.51800000000003</v>
      </c>
    </row>
    <row r="57" spans="1:18">
      <c r="A57" s="160"/>
      <c r="B57" s="161" t="s">
        <v>416</v>
      </c>
      <c r="C57" s="586">
        <v>21.645</v>
      </c>
      <c r="D57" s="270">
        <v>33.049999999999997</v>
      </c>
      <c r="E57" s="586">
        <v>844.48800000000006</v>
      </c>
      <c r="F57" s="270">
        <v>1565.829</v>
      </c>
      <c r="G57" s="586">
        <v>1.0069999999999999</v>
      </c>
      <c r="H57" s="270">
        <v>1.2430000000000001</v>
      </c>
      <c r="I57" s="586">
        <v>867.14</v>
      </c>
      <c r="J57" s="270">
        <v>1600.1220000000001</v>
      </c>
    </row>
    <row r="58" spans="1:18">
      <c r="A58" s="160"/>
      <c r="B58" s="161" t="s">
        <v>417</v>
      </c>
      <c r="C58" s="586">
        <v>24.632000000000001</v>
      </c>
      <c r="D58" s="270">
        <v>29.33</v>
      </c>
      <c r="E58" s="586">
        <v>6.3559999999999999</v>
      </c>
      <c r="F58" s="270">
        <v>66.834000000000003</v>
      </c>
      <c r="G58" s="586">
        <v>0.11</v>
      </c>
      <c r="H58" s="270">
        <v>0</v>
      </c>
      <c r="I58" s="586">
        <v>31.097999999999999</v>
      </c>
      <c r="J58" s="270">
        <v>96.164000000000001</v>
      </c>
    </row>
    <row r="59" spans="1:18">
      <c r="A59" s="168"/>
      <c r="B59" s="168"/>
      <c r="C59" s="168"/>
      <c r="D59" s="168"/>
      <c r="E59" s="168"/>
      <c r="F59" s="168"/>
      <c r="G59" s="168"/>
      <c r="H59" s="168"/>
      <c r="I59" s="168"/>
      <c r="J59" s="168"/>
    </row>
    <row r="60" spans="1:18" ht="13">
      <c r="A60" s="158" t="s">
        <v>418</v>
      </c>
      <c r="B60" s="159"/>
      <c r="C60" s="600">
        <v>7513.5709999999999</v>
      </c>
      <c r="D60" s="271">
        <v>9757.866</v>
      </c>
      <c r="E60" s="600">
        <v>6370.3230000000003</v>
      </c>
      <c r="F60" s="271">
        <v>6079.0379999999996</v>
      </c>
      <c r="G60" s="600">
        <v>2508.3919999999998</v>
      </c>
      <c r="H60" s="271">
        <v>1183.8910000000001</v>
      </c>
      <c r="I60" s="600">
        <v>16392.286</v>
      </c>
      <c r="J60" s="271">
        <v>17020.794999999998</v>
      </c>
      <c r="K60" s="167"/>
      <c r="L60" s="167"/>
      <c r="M60" s="167"/>
      <c r="N60" s="167"/>
      <c r="O60" s="167"/>
      <c r="P60" s="167"/>
      <c r="Q60" s="167"/>
      <c r="R60" s="167"/>
    </row>
    <row r="61" spans="1:18" s="817" customFormat="1" ht="13">
      <c r="A61" s="823" t="s">
        <v>419</v>
      </c>
      <c r="B61" s="813"/>
      <c r="C61" s="824">
        <v>7513.5709999999999</v>
      </c>
      <c r="D61" s="815">
        <v>9757.866</v>
      </c>
      <c r="E61" s="824">
        <v>6370.3230000000003</v>
      </c>
      <c r="F61" s="815">
        <v>6079.0379999999996</v>
      </c>
      <c r="G61" s="824">
        <v>2508.3919999999998</v>
      </c>
      <c r="H61" s="815">
        <v>1183.8910000000001</v>
      </c>
      <c r="I61" s="824">
        <v>14120.581</v>
      </c>
      <c r="J61" s="815">
        <v>14504.637000000001</v>
      </c>
      <c r="K61" s="816"/>
      <c r="L61" s="816"/>
      <c r="M61" s="816"/>
      <c r="N61" s="816"/>
      <c r="O61" s="816"/>
      <c r="P61" s="816"/>
      <c r="Q61" s="816"/>
      <c r="R61" s="816"/>
    </row>
    <row r="62" spans="1:18">
      <c r="A62" s="160"/>
      <c r="B62" s="161" t="s">
        <v>420</v>
      </c>
      <c r="C62" s="591">
        <v>5361.4250000000002</v>
      </c>
      <c r="D62" s="270">
        <v>6941.27</v>
      </c>
      <c r="E62" s="591">
        <v>2942.511</v>
      </c>
      <c r="F62" s="270">
        <v>3105.0239999999999</v>
      </c>
      <c r="G62" s="591">
        <v>7495.2910000000002</v>
      </c>
      <c r="H62" s="270">
        <v>5752.933</v>
      </c>
      <c r="I62" s="591">
        <v>15799.227000000001</v>
      </c>
      <c r="J62" s="270">
        <v>15799.227000000001</v>
      </c>
    </row>
    <row r="63" spans="1:18">
      <c r="A63" s="160"/>
      <c r="B63" s="161" t="s">
        <v>421</v>
      </c>
      <c r="C63" s="591">
        <v>145.12899999999999</v>
      </c>
      <c r="D63" s="270">
        <v>702.63300000000004</v>
      </c>
      <c r="E63" s="591">
        <v>1091.9970000000001</v>
      </c>
      <c r="F63" s="270">
        <v>425.78100000000001</v>
      </c>
      <c r="G63" s="591">
        <v>6835.7460000000001</v>
      </c>
      <c r="H63" s="270">
        <v>5071.8149999999996</v>
      </c>
      <c r="I63" s="591">
        <v>8072.8720000000003</v>
      </c>
      <c r="J63" s="270">
        <v>6200.2290000000003</v>
      </c>
    </row>
    <row r="64" spans="1:18">
      <c r="A64" s="160"/>
      <c r="B64" s="161" t="s">
        <v>422</v>
      </c>
      <c r="C64" s="591">
        <v>26.8</v>
      </c>
      <c r="D64" s="270">
        <v>33.664000000000001</v>
      </c>
      <c r="E64" s="591">
        <v>0</v>
      </c>
      <c r="F64" s="270">
        <v>0</v>
      </c>
      <c r="G64" s="591">
        <v>-26.8</v>
      </c>
      <c r="H64" s="270">
        <v>-33.664000000000001</v>
      </c>
      <c r="I64" s="591">
        <v>0</v>
      </c>
      <c r="J64" s="270">
        <v>0</v>
      </c>
    </row>
    <row r="65" spans="1:18">
      <c r="A65" s="160"/>
      <c r="B65" s="161" t="s">
        <v>423</v>
      </c>
      <c r="C65" s="591">
        <v>-4.4999999999999998E-2</v>
      </c>
      <c r="D65" s="270">
        <v>-5.7000000000000002E-2</v>
      </c>
      <c r="E65" s="591">
        <v>0</v>
      </c>
      <c r="F65" s="270">
        <v>0</v>
      </c>
      <c r="G65" s="591">
        <v>4.4999999999999998E-2</v>
      </c>
      <c r="H65" s="270">
        <v>5.7000000000000002E-2</v>
      </c>
      <c r="I65" s="591">
        <v>0</v>
      </c>
      <c r="J65" s="270">
        <v>0</v>
      </c>
    </row>
    <row r="66" spans="1:18">
      <c r="A66" s="160"/>
      <c r="B66" s="161" t="s">
        <v>424</v>
      </c>
      <c r="C66" s="586">
        <v>0</v>
      </c>
      <c r="D66" s="270">
        <v>0</v>
      </c>
      <c r="E66" s="586">
        <v>0</v>
      </c>
      <c r="F66" s="270">
        <v>0</v>
      </c>
      <c r="G66" s="586">
        <v>0</v>
      </c>
      <c r="H66" s="270">
        <v>0</v>
      </c>
      <c r="I66" s="586">
        <v>0</v>
      </c>
      <c r="J66" s="270">
        <v>0</v>
      </c>
    </row>
    <row r="67" spans="1:18">
      <c r="A67" s="160"/>
      <c r="B67" s="161" t="s">
        <v>425</v>
      </c>
      <c r="C67" s="592">
        <v>1980.2619999999999</v>
      </c>
      <c r="D67" s="270">
        <v>2080.3560000000002</v>
      </c>
      <c r="E67" s="592">
        <v>2335.8150000000001</v>
      </c>
      <c r="F67" s="270">
        <v>2548.2330000000002</v>
      </c>
      <c r="G67" s="592">
        <v>-11795.89</v>
      </c>
      <c r="H67" s="270">
        <v>-9607.25</v>
      </c>
      <c r="I67" s="592">
        <v>-9751.518</v>
      </c>
      <c r="J67" s="270">
        <v>-7494.8190000000004</v>
      </c>
    </row>
    <row r="68" spans="1:18">
      <c r="A68" s="168"/>
      <c r="B68" s="168"/>
      <c r="C68" s="168"/>
      <c r="D68" s="168"/>
      <c r="E68" s="168"/>
      <c r="F68" s="168"/>
      <c r="G68" s="168"/>
      <c r="H68" s="168"/>
      <c r="I68" s="168"/>
      <c r="J68" s="168"/>
    </row>
    <row r="69" spans="1:18" ht="13">
      <c r="A69" s="171" t="s">
        <v>426</v>
      </c>
      <c r="B69" s="161"/>
      <c r="C69" s="593">
        <v>0</v>
      </c>
      <c r="D69" s="271">
        <v>0</v>
      </c>
      <c r="E69" s="593">
        <v>0</v>
      </c>
      <c r="F69" s="271">
        <v>0</v>
      </c>
      <c r="G69" s="593">
        <v>0</v>
      </c>
      <c r="H69" s="271">
        <v>0</v>
      </c>
      <c r="I69" s="593">
        <v>2271.7049999999999</v>
      </c>
      <c r="J69" s="271">
        <v>2516.1579999999999</v>
      </c>
    </row>
    <row r="70" spans="1:18">
      <c r="A70" s="168"/>
      <c r="B70" s="168"/>
      <c r="C70" s="168"/>
      <c r="D70" s="168"/>
      <c r="E70" s="168"/>
      <c r="F70" s="168"/>
      <c r="G70" s="168"/>
      <c r="H70" s="168"/>
      <c r="I70" s="168"/>
      <c r="J70" s="168"/>
    </row>
    <row r="71" spans="1:18" ht="13">
      <c r="A71" s="158" t="s">
        <v>427</v>
      </c>
      <c r="B71" s="161"/>
      <c r="C71" s="600">
        <v>11636.806</v>
      </c>
      <c r="D71" s="271">
        <v>15097.272000000001</v>
      </c>
      <c r="E71" s="600">
        <v>16849.12</v>
      </c>
      <c r="F71" s="271">
        <v>19980.189999999999</v>
      </c>
      <c r="G71" s="600">
        <v>2980.9270000000001</v>
      </c>
      <c r="H71" s="271">
        <v>1777.2180000000001</v>
      </c>
      <c r="I71" s="600">
        <v>31466.852999999999</v>
      </c>
      <c r="J71" s="271">
        <v>36854.68</v>
      </c>
    </row>
    <row r="72" spans="1:18">
      <c r="C72" s="93"/>
      <c r="D72" s="93"/>
      <c r="E72" s="93"/>
      <c r="F72" s="93"/>
      <c r="G72" s="93"/>
      <c r="H72" s="93"/>
      <c r="I72" s="93"/>
      <c r="J72" s="93"/>
    </row>
    <row r="73" spans="1:18">
      <c r="C73" s="93"/>
      <c r="D73" s="93"/>
      <c r="E73" s="93"/>
      <c r="F73" s="93"/>
      <c r="G73" s="93"/>
      <c r="H73" s="93"/>
      <c r="I73" s="93"/>
      <c r="J73" s="93"/>
    </row>
    <row r="74" spans="1:18">
      <c r="C74" s="93"/>
      <c r="D74" s="93"/>
      <c r="E74" s="93"/>
      <c r="F74" s="93"/>
      <c r="G74" s="93"/>
      <c r="H74" s="93"/>
      <c r="I74" s="93"/>
      <c r="J74" s="93"/>
    </row>
    <row r="75" spans="1:18">
      <c r="C75" s="93"/>
      <c r="D75" s="93"/>
      <c r="E75" s="93"/>
      <c r="F75" s="93"/>
      <c r="G75" s="93"/>
      <c r="H75" s="93"/>
      <c r="I75" s="93"/>
      <c r="J75" s="93"/>
    </row>
    <row r="76" spans="1:18" ht="13">
      <c r="A76" s="938" t="s">
        <v>467</v>
      </c>
      <c r="B76" s="939"/>
      <c r="C76" s="927" t="s">
        <v>50</v>
      </c>
      <c r="D76" s="928"/>
      <c r="E76" s="928"/>
      <c r="F76" s="929"/>
      <c r="G76" s="927" t="s">
        <v>55</v>
      </c>
      <c r="H76" s="928"/>
      <c r="I76" s="928"/>
      <c r="J76" s="929"/>
      <c r="K76" s="927" t="s">
        <v>468</v>
      </c>
      <c r="L76" s="928"/>
      <c r="M76" s="928"/>
      <c r="N76" s="929"/>
      <c r="O76" s="947" t="s">
        <v>49</v>
      </c>
      <c r="P76" s="948"/>
      <c r="Q76" s="948"/>
      <c r="R76" s="948"/>
    </row>
    <row r="77" spans="1:18" ht="13">
      <c r="A77" s="691"/>
      <c r="B77" s="692"/>
      <c r="C77" s="927" t="s">
        <v>14</v>
      </c>
      <c r="D77" s="929"/>
      <c r="E77" s="927" t="s">
        <v>15</v>
      </c>
      <c r="F77" s="929"/>
      <c r="G77" s="927" t="s">
        <v>14</v>
      </c>
      <c r="H77" s="929"/>
      <c r="I77" s="927" t="s">
        <v>15</v>
      </c>
      <c r="J77" s="929"/>
      <c r="K77" s="927" t="s">
        <v>14</v>
      </c>
      <c r="L77" s="929"/>
      <c r="M77" s="927" t="s">
        <v>15</v>
      </c>
      <c r="N77" s="929"/>
      <c r="O77" s="927" t="s">
        <v>14</v>
      </c>
      <c r="P77" s="929"/>
      <c r="Q77" s="927" t="s">
        <v>15</v>
      </c>
      <c r="R77" s="929"/>
    </row>
    <row r="78" spans="1:18" ht="13">
      <c r="A78" s="934"/>
      <c r="B78" s="949"/>
      <c r="C78" s="587" t="s">
        <v>339</v>
      </c>
      <c r="D78" s="266" t="s">
        <v>369</v>
      </c>
      <c r="E78" s="587" t="s">
        <v>5</v>
      </c>
      <c r="F78" s="266" t="s">
        <v>6</v>
      </c>
      <c r="G78" s="587" t="s">
        <v>339</v>
      </c>
      <c r="H78" s="266" t="s">
        <v>369</v>
      </c>
      <c r="I78" s="587" t="s">
        <v>5</v>
      </c>
      <c r="J78" s="266" t="s">
        <v>6</v>
      </c>
      <c r="K78" s="587" t="s">
        <v>339</v>
      </c>
      <c r="L78" s="266" t="s">
        <v>369</v>
      </c>
      <c r="M78" s="587" t="s">
        <v>5</v>
      </c>
      <c r="N78" s="266" t="s">
        <v>6</v>
      </c>
      <c r="O78" s="587" t="s">
        <v>339</v>
      </c>
      <c r="P78" s="266" t="s">
        <v>369</v>
      </c>
      <c r="Q78" s="587" t="s">
        <v>5</v>
      </c>
      <c r="R78" s="266" t="s">
        <v>6</v>
      </c>
    </row>
    <row r="79" spans="1:18" ht="13">
      <c r="A79" s="950"/>
      <c r="B79" s="951"/>
      <c r="C79" s="588" t="s">
        <v>255</v>
      </c>
      <c r="D79" s="267" t="s">
        <v>255</v>
      </c>
      <c r="E79" s="588" t="s">
        <v>255</v>
      </c>
      <c r="F79" s="267" t="s">
        <v>255</v>
      </c>
      <c r="G79" s="588" t="s">
        <v>255</v>
      </c>
      <c r="H79" s="267" t="s">
        <v>255</v>
      </c>
      <c r="I79" s="588" t="s">
        <v>255</v>
      </c>
      <c r="J79" s="267" t="s">
        <v>255</v>
      </c>
      <c r="K79" s="588" t="s">
        <v>255</v>
      </c>
      <c r="L79" s="267" t="s">
        <v>255</v>
      </c>
      <c r="M79" s="588" t="s">
        <v>255</v>
      </c>
      <c r="N79" s="267" t="s">
        <v>255</v>
      </c>
      <c r="O79" s="588" t="s">
        <v>255</v>
      </c>
      <c r="P79" s="267" t="s">
        <v>255</v>
      </c>
      <c r="Q79" s="588" t="s">
        <v>255</v>
      </c>
      <c r="R79" s="267" t="s">
        <v>255</v>
      </c>
    </row>
    <row r="80" spans="1:18" ht="13">
      <c r="A80" s="171" t="s">
        <v>428</v>
      </c>
      <c r="B80" s="159"/>
      <c r="C80" s="601">
        <v>3478.4879999999998</v>
      </c>
      <c r="D80" s="594">
        <v>3185.0309999999999</v>
      </c>
      <c r="E80" s="601">
        <v>953.02199999999993</v>
      </c>
      <c r="F80" s="594">
        <v>797.64499999999998</v>
      </c>
      <c r="G80" s="601">
        <v>10614.009</v>
      </c>
      <c r="H80" s="594">
        <v>9839.7289999999994</v>
      </c>
      <c r="I80" s="601">
        <v>2634.7520000000004</v>
      </c>
      <c r="J80" s="594">
        <v>2295.8219999999992</v>
      </c>
      <c r="K80" s="601">
        <v>-188.67500000000001</v>
      </c>
      <c r="L80" s="594">
        <v>-136.721</v>
      </c>
      <c r="M80" s="601">
        <v>-35.787000000000006</v>
      </c>
      <c r="N80" s="594">
        <v>-13.010000000000005</v>
      </c>
      <c r="O80" s="601">
        <v>13903.822</v>
      </c>
      <c r="P80" s="594">
        <v>12888.039000000001</v>
      </c>
      <c r="Q80" s="601">
        <v>3551.987000000001</v>
      </c>
      <c r="R80" s="594">
        <v>3080.4570000000003</v>
      </c>
    </row>
    <row r="81" spans="1:18">
      <c r="A81" s="163"/>
      <c r="B81" s="174" t="s">
        <v>68</v>
      </c>
      <c r="C81" s="602">
        <v>3424.971</v>
      </c>
      <c r="D81" s="595">
        <v>3156.6779999999999</v>
      </c>
      <c r="E81" s="602">
        <v>920.5619999999999</v>
      </c>
      <c r="F81" s="595">
        <v>797.43100000000004</v>
      </c>
      <c r="G81" s="602">
        <v>9386.8340000000007</v>
      </c>
      <c r="H81" s="595">
        <v>8782.06</v>
      </c>
      <c r="I81" s="602">
        <v>2232.4540000000006</v>
      </c>
      <c r="J81" s="595">
        <v>2059.1719999999996</v>
      </c>
      <c r="K81" s="602">
        <v>-195.893</v>
      </c>
      <c r="L81" s="595">
        <v>-170.30799999999999</v>
      </c>
      <c r="M81" s="602">
        <v>-21.414999999999992</v>
      </c>
      <c r="N81" s="595">
        <v>-19.423000000000002</v>
      </c>
      <c r="O81" s="602">
        <v>12615.912</v>
      </c>
      <c r="P81" s="595">
        <v>11768.43</v>
      </c>
      <c r="Q81" s="602">
        <v>3131.6010000000006</v>
      </c>
      <c r="R81" s="595">
        <v>2837.1800000000003</v>
      </c>
    </row>
    <row r="82" spans="1:18">
      <c r="A82" s="163"/>
      <c r="B82" s="179" t="s">
        <v>429</v>
      </c>
      <c r="C82" s="602">
        <v>3403.3969999999999</v>
      </c>
      <c r="D82" s="595">
        <v>3119.3589999999999</v>
      </c>
      <c r="E82" s="602">
        <v>919.83599999999979</v>
      </c>
      <c r="F82" s="595">
        <v>790.26400000000012</v>
      </c>
      <c r="G82" s="602">
        <v>7326.92</v>
      </c>
      <c r="H82" s="595">
        <v>6895.5590000000002</v>
      </c>
      <c r="I82" s="602">
        <v>1725.1289999999999</v>
      </c>
      <c r="J82" s="595">
        <v>1582.3460000000005</v>
      </c>
      <c r="K82" s="602">
        <v>-195.25200000000001</v>
      </c>
      <c r="L82" s="595">
        <v>-171.779</v>
      </c>
      <c r="M82" s="602">
        <v>-45.646000000000015</v>
      </c>
      <c r="N82" s="595">
        <v>-43.932000000000002</v>
      </c>
      <c r="O82" s="602">
        <v>10535.065000000001</v>
      </c>
      <c r="P82" s="595">
        <v>9843.1389999999992</v>
      </c>
      <c r="Q82" s="602">
        <v>2599.3190000000004</v>
      </c>
      <c r="R82" s="595">
        <v>2328.677999999999</v>
      </c>
    </row>
    <row r="83" spans="1:18">
      <c r="A83" s="163"/>
      <c r="B83" s="179" t="s">
        <v>430</v>
      </c>
      <c r="C83" s="602">
        <v>19.282</v>
      </c>
      <c r="D83" s="595">
        <v>18.268999999999998</v>
      </c>
      <c r="E83" s="602">
        <v>4.7159999999999993</v>
      </c>
      <c r="F83" s="595">
        <v>5.2149999999999981</v>
      </c>
      <c r="G83" s="602">
        <v>2.399</v>
      </c>
      <c r="H83" s="595">
        <v>3.3410000000000002</v>
      </c>
      <c r="I83" s="602">
        <v>0.69100000000000006</v>
      </c>
      <c r="J83" s="595">
        <v>3.6000000000000032E-2</v>
      </c>
      <c r="K83" s="602">
        <v>0.193</v>
      </c>
      <c r="L83" s="595">
        <v>0.433</v>
      </c>
      <c r="M83" s="602">
        <v>4.300000000000001E-2</v>
      </c>
      <c r="N83" s="595">
        <v>0.11799999999999999</v>
      </c>
      <c r="O83" s="602">
        <v>21.873999999999999</v>
      </c>
      <c r="P83" s="595">
        <v>22.042999999999999</v>
      </c>
      <c r="Q83" s="602">
        <v>5.4499999999999993</v>
      </c>
      <c r="R83" s="595">
        <v>5.3689999999999998</v>
      </c>
    </row>
    <row r="84" spans="1:18">
      <c r="A84" s="163"/>
      <c r="B84" s="179" t="s">
        <v>431</v>
      </c>
      <c r="C84" s="602">
        <v>2.2919999999999998</v>
      </c>
      <c r="D84" s="595">
        <v>19.05</v>
      </c>
      <c r="E84" s="602">
        <v>-3.99</v>
      </c>
      <c r="F84" s="595">
        <v>1.9520000000000017</v>
      </c>
      <c r="G84" s="602">
        <v>2057.5149999999999</v>
      </c>
      <c r="H84" s="595">
        <v>1883.16</v>
      </c>
      <c r="I84" s="602">
        <v>506.63399999999979</v>
      </c>
      <c r="J84" s="595">
        <v>476.79000000000019</v>
      </c>
      <c r="K84" s="602">
        <v>-0.83399999999999996</v>
      </c>
      <c r="L84" s="595">
        <v>1.038</v>
      </c>
      <c r="M84" s="602">
        <v>24.187999999999999</v>
      </c>
      <c r="N84" s="595">
        <v>24.391000000000002</v>
      </c>
      <c r="O84" s="602">
        <v>2058.973</v>
      </c>
      <c r="P84" s="595">
        <v>1903.248</v>
      </c>
      <c r="Q84" s="602">
        <v>526.83199999999988</v>
      </c>
      <c r="R84" s="595">
        <v>503.13300000000004</v>
      </c>
    </row>
    <row r="85" spans="1:18">
      <c r="A85" s="163"/>
      <c r="B85" s="174" t="s">
        <v>69</v>
      </c>
      <c r="C85" s="586">
        <v>53.517000000000003</v>
      </c>
      <c r="D85" s="599">
        <v>28.353000000000002</v>
      </c>
      <c r="E85" s="586">
        <v>32.460000000000008</v>
      </c>
      <c r="F85" s="599">
        <v>0.21400000000000219</v>
      </c>
      <c r="G85" s="586">
        <v>1227.175</v>
      </c>
      <c r="H85" s="599">
        <v>1057.6690000000001</v>
      </c>
      <c r="I85" s="586">
        <v>402.298</v>
      </c>
      <c r="J85" s="599">
        <v>236.65000000000009</v>
      </c>
      <c r="K85" s="586">
        <v>7.218</v>
      </c>
      <c r="L85" s="599">
        <v>33.587000000000003</v>
      </c>
      <c r="M85" s="586">
        <v>-14.372</v>
      </c>
      <c r="N85" s="599">
        <v>6.4130000000000038</v>
      </c>
      <c r="O85" s="586">
        <v>1287.9100000000001</v>
      </c>
      <c r="P85" s="599">
        <v>1119.6089999999999</v>
      </c>
      <c r="Q85" s="586">
        <v>420.38600000000008</v>
      </c>
      <c r="R85" s="599">
        <v>243.27699999999993</v>
      </c>
    </row>
    <row r="86" spans="1:18">
      <c r="A86" s="168"/>
      <c r="B86" s="168"/>
      <c r="C86" s="168"/>
      <c r="D86" s="168"/>
      <c r="E86" s="168"/>
      <c r="F86" s="168"/>
      <c r="G86" s="168"/>
      <c r="H86" s="168"/>
      <c r="I86" s="168"/>
      <c r="J86" s="168"/>
      <c r="K86" s="168"/>
      <c r="L86" s="168"/>
      <c r="M86" s="168"/>
      <c r="N86" s="168"/>
      <c r="O86" s="168"/>
      <c r="P86" s="168"/>
      <c r="Q86" s="168"/>
      <c r="R86" s="168"/>
    </row>
    <row r="87" spans="1:18" ht="13">
      <c r="A87" s="158" t="s">
        <v>432</v>
      </c>
      <c r="B87" s="175"/>
      <c r="C87" s="600">
        <v>-1788.585</v>
      </c>
      <c r="D87" s="594">
        <v>-1388.0889999999999</v>
      </c>
      <c r="E87" s="600">
        <v>-635.89900000000011</v>
      </c>
      <c r="F87" s="594">
        <v>-461.11199999999997</v>
      </c>
      <c r="G87" s="600">
        <v>-6974.4080000000004</v>
      </c>
      <c r="H87" s="594">
        <v>-6447.7269999999999</v>
      </c>
      <c r="I87" s="600">
        <v>-1800.8620000000001</v>
      </c>
      <c r="J87" s="594">
        <v>-1471.692</v>
      </c>
      <c r="K87" s="600">
        <v>215.81299999999999</v>
      </c>
      <c r="L87" s="594">
        <v>164.10499999999999</v>
      </c>
      <c r="M87" s="600">
        <v>44.578999999999979</v>
      </c>
      <c r="N87" s="594">
        <v>20.46599999999998</v>
      </c>
      <c r="O87" s="600">
        <v>-8547.18</v>
      </c>
      <c r="P87" s="594">
        <v>-7671.7110000000002</v>
      </c>
      <c r="Q87" s="600">
        <v>-2392.1820000000007</v>
      </c>
      <c r="R87" s="594">
        <v>-1912.3380000000006</v>
      </c>
    </row>
    <row r="88" spans="1:18">
      <c r="A88" s="163"/>
      <c r="B88" s="179" t="s">
        <v>433</v>
      </c>
      <c r="C88" s="591">
        <v>-1401.69</v>
      </c>
      <c r="D88" s="599">
        <v>-1021.5549999999999</v>
      </c>
      <c r="E88" s="591">
        <v>-548.03000000000009</v>
      </c>
      <c r="F88" s="599">
        <v>-356.923</v>
      </c>
      <c r="G88" s="591">
        <v>-4710.549</v>
      </c>
      <c r="H88" s="599">
        <v>-4337.0479999999998</v>
      </c>
      <c r="I88" s="591">
        <v>-1226.627</v>
      </c>
      <c r="J88" s="599">
        <v>-937.23699999999963</v>
      </c>
      <c r="K88" s="591">
        <v>208.12299999999999</v>
      </c>
      <c r="L88" s="599">
        <v>174.39099999999999</v>
      </c>
      <c r="M88" s="591">
        <v>48.34099999999998</v>
      </c>
      <c r="N88" s="599">
        <v>44.762</v>
      </c>
      <c r="O88" s="591">
        <v>-5904.116</v>
      </c>
      <c r="P88" s="599">
        <v>-5184.2120000000004</v>
      </c>
      <c r="Q88" s="591">
        <v>-1726.3159999999998</v>
      </c>
      <c r="R88" s="599">
        <v>-1249.3980000000006</v>
      </c>
    </row>
    <row r="89" spans="1:18">
      <c r="A89" s="163"/>
      <c r="B89" s="179" t="s">
        <v>434</v>
      </c>
      <c r="C89" s="591">
        <v>-65.757000000000005</v>
      </c>
      <c r="D89" s="599">
        <v>-73.891999999999996</v>
      </c>
      <c r="E89" s="591">
        <v>-12.482000000000006</v>
      </c>
      <c r="F89" s="599">
        <v>-23.546999999999997</v>
      </c>
      <c r="G89" s="591">
        <v>0</v>
      </c>
      <c r="H89" s="599">
        <v>0</v>
      </c>
      <c r="I89" s="591">
        <v>0</v>
      </c>
      <c r="J89" s="599">
        <v>0</v>
      </c>
      <c r="K89" s="591">
        <v>-1E-3</v>
      </c>
      <c r="L89" s="599">
        <v>0</v>
      </c>
      <c r="M89" s="591">
        <v>0</v>
      </c>
      <c r="N89" s="599">
        <v>0</v>
      </c>
      <c r="O89" s="591">
        <v>-65.757999999999996</v>
      </c>
      <c r="P89" s="599">
        <v>-73.891999999999996</v>
      </c>
      <c r="Q89" s="591">
        <v>-12.481999999999992</v>
      </c>
      <c r="R89" s="599">
        <v>-23.546999999999997</v>
      </c>
    </row>
    <row r="90" spans="1:18">
      <c r="A90" s="163"/>
      <c r="B90" s="179" t="s">
        <v>73</v>
      </c>
      <c r="C90" s="591">
        <v>-253.017</v>
      </c>
      <c r="D90" s="599">
        <v>-231.93</v>
      </c>
      <c r="E90" s="591">
        <v>-59.435000000000002</v>
      </c>
      <c r="F90" s="599">
        <v>-67.609000000000009</v>
      </c>
      <c r="G90" s="591">
        <v>-1043.252</v>
      </c>
      <c r="H90" s="599">
        <v>-1011.849</v>
      </c>
      <c r="I90" s="591">
        <v>-232.34399999999994</v>
      </c>
      <c r="J90" s="599">
        <v>-275.18400000000008</v>
      </c>
      <c r="K90" s="591">
        <v>50.969000000000001</v>
      </c>
      <c r="L90" s="599">
        <v>53.298000000000002</v>
      </c>
      <c r="M90" s="591">
        <v>11.542999999999999</v>
      </c>
      <c r="N90" s="599">
        <v>13.788000000000004</v>
      </c>
      <c r="O90" s="591">
        <v>-1245.3</v>
      </c>
      <c r="P90" s="599">
        <v>-1190.481</v>
      </c>
      <c r="Q90" s="591">
        <v>-280.23599999999999</v>
      </c>
      <c r="R90" s="599">
        <v>-329.005</v>
      </c>
    </row>
    <row r="91" spans="1:18">
      <c r="A91" s="163"/>
      <c r="B91" s="179" t="s">
        <v>435</v>
      </c>
      <c r="C91" s="591">
        <v>-68.120999999999995</v>
      </c>
      <c r="D91" s="599">
        <v>-60.712000000000003</v>
      </c>
      <c r="E91" s="591">
        <v>-15.951999999999998</v>
      </c>
      <c r="F91" s="599">
        <v>-13.033000000000001</v>
      </c>
      <c r="G91" s="591">
        <v>-1220.607</v>
      </c>
      <c r="H91" s="599">
        <v>-1098.83</v>
      </c>
      <c r="I91" s="591">
        <v>-341.89099999999996</v>
      </c>
      <c r="J91" s="599">
        <v>-259.27099999999996</v>
      </c>
      <c r="K91" s="591">
        <v>-43.277999999999999</v>
      </c>
      <c r="L91" s="599">
        <v>-63.584000000000003</v>
      </c>
      <c r="M91" s="591">
        <v>-15.305</v>
      </c>
      <c r="N91" s="599">
        <v>-38.084000000000003</v>
      </c>
      <c r="O91" s="591">
        <v>-1332.0060000000001</v>
      </c>
      <c r="P91" s="599">
        <v>-1223.126</v>
      </c>
      <c r="Q91" s="591">
        <v>-373.14800000000014</v>
      </c>
      <c r="R91" s="599">
        <v>-310.38799999999992</v>
      </c>
    </row>
    <row r="92" spans="1:18">
      <c r="A92" s="168"/>
      <c r="B92" s="168"/>
      <c r="C92" s="168"/>
      <c r="D92" s="168"/>
      <c r="E92" s="168"/>
      <c r="F92" s="168"/>
      <c r="G92" s="168"/>
      <c r="H92" s="168"/>
      <c r="I92" s="168"/>
      <c r="J92" s="168"/>
      <c r="K92" s="168"/>
      <c r="L92" s="168"/>
      <c r="M92" s="168"/>
      <c r="N92" s="168"/>
      <c r="O92" s="168"/>
      <c r="P92" s="168"/>
      <c r="Q92" s="168"/>
      <c r="R92" s="168"/>
    </row>
    <row r="93" spans="1:18" ht="13">
      <c r="A93" s="158" t="s">
        <v>436</v>
      </c>
      <c r="B93" s="175"/>
      <c r="C93" s="585">
        <v>1689.903</v>
      </c>
      <c r="D93" s="603">
        <v>1796.942</v>
      </c>
      <c r="E93" s="585">
        <v>317.12300000000005</v>
      </c>
      <c r="F93" s="603">
        <v>336.5329999999999</v>
      </c>
      <c r="G93" s="585">
        <v>3639.6010000000001</v>
      </c>
      <c r="H93" s="603">
        <v>3392.002</v>
      </c>
      <c r="I93" s="585">
        <v>833.89000000000033</v>
      </c>
      <c r="J93" s="603">
        <v>824.13000000000011</v>
      </c>
      <c r="K93" s="585">
        <v>27.138000000000002</v>
      </c>
      <c r="L93" s="603">
        <v>27.384</v>
      </c>
      <c r="M93" s="585">
        <v>8.7920000000000016</v>
      </c>
      <c r="N93" s="603">
        <v>7.4559999999999995</v>
      </c>
      <c r="O93" s="585">
        <v>5356.6419999999998</v>
      </c>
      <c r="P93" s="603">
        <v>5216.3280000000004</v>
      </c>
      <c r="Q93" s="585">
        <v>1159.8049999999994</v>
      </c>
      <c r="R93" s="603">
        <v>1168.1190000000006</v>
      </c>
    </row>
    <row r="94" spans="1:18">
      <c r="A94" s="168"/>
      <c r="B94" s="168"/>
      <c r="C94" s="168"/>
      <c r="D94" s="168"/>
      <c r="E94" s="168"/>
      <c r="F94" s="168"/>
      <c r="G94" s="168"/>
      <c r="H94" s="168"/>
      <c r="I94" s="168"/>
      <c r="J94" s="168"/>
      <c r="K94" s="168"/>
      <c r="L94" s="168"/>
      <c r="M94" s="168"/>
      <c r="N94" s="168"/>
      <c r="O94" s="168"/>
      <c r="P94" s="168"/>
      <c r="Q94" s="168"/>
      <c r="R94" s="168"/>
    </row>
    <row r="95" spans="1:18">
      <c r="A95" s="160"/>
      <c r="B95" s="174" t="s">
        <v>437</v>
      </c>
      <c r="C95" s="586">
        <v>7.99</v>
      </c>
      <c r="D95" s="599">
        <v>11.369</v>
      </c>
      <c r="E95" s="586">
        <v>1.4880000000000004</v>
      </c>
      <c r="F95" s="599">
        <v>2.9290000000000003</v>
      </c>
      <c r="G95" s="586">
        <v>152.55600000000001</v>
      </c>
      <c r="H95" s="599">
        <v>141.316</v>
      </c>
      <c r="I95" s="586">
        <v>38.319000000000017</v>
      </c>
      <c r="J95" s="599">
        <v>22.257000000000005</v>
      </c>
      <c r="K95" s="586">
        <v>7.665</v>
      </c>
      <c r="L95" s="599">
        <v>13.558</v>
      </c>
      <c r="M95" s="586">
        <v>2.1619999999999999</v>
      </c>
      <c r="N95" s="599">
        <v>3.6899999999999995</v>
      </c>
      <c r="O95" s="586">
        <v>168.21100000000001</v>
      </c>
      <c r="P95" s="599">
        <v>166.24299999999999</v>
      </c>
      <c r="Q95" s="586">
        <v>41.969000000000008</v>
      </c>
      <c r="R95" s="599">
        <v>28.876000000000005</v>
      </c>
    </row>
    <row r="96" spans="1:18">
      <c r="A96" s="160"/>
      <c r="B96" s="174" t="s">
        <v>438</v>
      </c>
      <c r="C96" s="591">
        <v>-91.893000000000001</v>
      </c>
      <c r="D96" s="599">
        <v>-88.227999999999994</v>
      </c>
      <c r="E96" s="591">
        <v>-22.396000000000001</v>
      </c>
      <c r="F96" s="599">
        <v>-19.48599999999999</v>
      </c>
      <c r="G96" s="591">
        <v>-544.10299999999995</v>
      </c>
      <c r="H96" s="599">
        <v>-479.14</v>
      </c>
      <c r="I96" s="591">
        <v>-147.84499999999997</v>
      </c>
      <c r="J96" s="599">
        <v>-85.673999999999978</v>
      </c>
      <c r="K96" s="591">
        <v>-54.075000000000003</v>
      </c>
      <c r="L96" s="599">
        <v>-71.846999999999994</v>
      </c>
      <c r="M96" s="591">
        <v>-13.030000000000001</v>
      </c>
      <c r="N96" s="599">
        <v>-18.635999999999996</v>
      </c>
      <c r="O96" s="591">
        <v>-690.07100000000003</v>
      </c>
      <c r="P96" s="599">
        <v>-639.21500000000003</v>
      </c>
      <c r="Q96" s="591">
        <v>-183.27100000000002</v>
      </c>
      <c r="R96" s="599">
        <v>-123.79600000000005</v>
      </c>
    </row>
    <row r="97" spans="1:18">
      <c r="A97" s="160"/>
      <c r="B97" s="174" t="s">
        <v>439</v>
      </c>
      <c r="C97" s="591">
        <v>-229.423</v>
      </c>
      <c r="D97" s="599">
        <v>-193.19800000000001</v>
      </c>
      <c r="E97" s="591">
        <v>-66.698000000000008</v>
      </c>
      <c r="F97" s="599">
        <v>-46.64100000000002</v>
      </c>
      <c r="G97" s="591">
        <v>-809.00900000000001</v>
      </c>
      <c r="H97" s="599">
        <v>-726.08</v>
      </c>
      <c r="I97" s="591">
        <v>-211.57299999999998</v>
      </c>
      <c r="J97" s="599">
        <v>-167.09900000000005</v>
      </c>
      <c r="K97" s="591">
        <v>-60.865000000000002</v>
      </c>
      <c r="L97" s="599">
        <v>-75.503</v>
      </c>
      <c r="M97" s="591">
        <v>-15.744</v>
      </c>
      <c r="N97" s="599">
        <v>-10.231999999999999</v>
      </c>
      <c r="O97" s="591">
        <v>-1099.297</v>
      </c>
      <c r="P97" s="599">
        <v>-994.78099999999995</v>
      </c>
      <c r="Q97" s="591">
        <v>-294.01499999999999</v>
      </c>
      <c r="R97" s="599">
        <v>-223.97199999999998</v>
      </c>
    </row>
    <row r="98" spans="1:18">
      <c r="A98" s="168"/>
      <c r="B98" s="168"/>
      <c r="C98" s="168"/>
      <c r="D98" s="168"/>
      <c r="E98" s="168"/>
      <c r="F98" s="168"/>
      <c r="G98" s="168"/>
      <c r="H98" s="168"/>
      <c r="I98" s="168"/>
      <c r="J98" s="168"/>
      <c r="K98" s="168"/>
      <c r="L98" s="168"/>
      <c r="M98" s="168"/>
      <c r="N98" s="168"/>
      <c r="O98" s="168"/>
      <c r="P98" s="168"/>
      <c r="Q98" s="168"/>
      <c r="R98" s="168"/>
    </row>
    <row r="99" spans="1:18" ht="13">
      <c r="A99" s="158" t="s">
        <v>440</v>
      </c>
      <c r="B99" s="175"/>
      <c r="C99" s="585">
        <v>1376.577</v>
      </c>
      <c r="D99" s="603">
        <v>1526.885</v>
      </c>
      <c r="E99" s="585">
        <v>229.51700000000005</v>
      </c>
      <c r="F99" s="603">
        <v>273.33500000000004</v>
      </c>
      <c r="G99" s="585">
        <v>2439.0450000000001</v>
      </c>
      <c r="H99" s="603">
        <v>2328.098</v>
      </c>
      <c r="I99" s="585">
        <v>512.79100000000017</v>
      </c>
      <c r="J99" s="603">
        <v>593.61400000000003</v>
      </c>
      <c r="K99" s="585">
        <v>-80.137</v>
      </c>
      <c r="L99" s="603">
        <v>-106.408</v>
      </c>
      <c r="M99" s="585">
        <v>-17.82</v>
      </c>
      <c r="N99" s="603">
        <v>-17.721999999999994</v>
      </c>
      <c r="O99" s="585">
        <v>3735.4850000000001</v>
      </c>
      <c r="P99" s="603">
        <v>3748.5749999999998</v>
      </c>
      <c r="Q99" s="585">
        <v>724.48800000000028</v>
      </c>
      <c r="R99" s="603">
        <v>849.22699999999986</v>
      </c>
    </row>
    <row r="100" spans="1:18">
      <c r="A100" s="168"/>
      <c r="B100" s="168"/>
      <c r="C100" s="168"/>
      <c r="D100" s="168"/>
      <c r="E100" s="168"/>
      <c r="F100" s="168"/>
      <c r="G100" s="168"/>
      <c r="H100" s="168"/>
      <c r="I100" s="168"/>
      <c r="J100" s="168"/>
      <c r="K100" s="168"/>
      <c r="L100" s="168"/>
      <c r="M100" s="168"/>
      <c r="N100" s="168"/>
      <c r="O100" s="168"/>
      <c r="P100" s="168"/>
      <c r="Q100" s="168"/>
      <c r="R100" s="168"/>
    </row>
    <row r="101" spans="1:18">
      <c r="A101" s="163"/>
      <c r="B101" s="174" t="s">
        <v>441</v>
      </c>
      <c r="C101" s="591">
        <v>-309.02</v>
      </c>
      <c r="D101" s="595">
        <v>-291.32100000000003</v>
      </c>
      <c r="E101" s="591">
        <v>-73.761999999999972</v>
      </c>
      <c r="F101" s="595">
        <v>-69.085000000000036</v>
      </c>
      <c r="G101" s="591">
        <v>-794.00800000000004</v>
      </c>
      <c r="H101" s="595">
        <v>-642.78499999999997</v>
      </c>
      <c r="I101" s="591">
        <v>-203.99900000000002</v>
      </c>
      <c r="J101" s="595">
        <v>-143.57299999999998</v>
      </c>
      <c r="K101" s="591">
        <v>-27.571000000000002</v>
      </c>
      <c r="L101" s="595">
        <v>-15.055</v>
      </c>
      <c r="M101" s="591">
        <v>-8.8190000000000026</v>
      </c>
      <c r="N101" s="595">
        <v>-5.5419999999999998</v>
      </c>
      <c r="O101" s="591">
        <v>-1130.5989999999999</v>
      </c>
      <c r="P101" s="595">
        <v>-949.16099999999994</v>
      </c>
      <c r="Q101" s="591">
        <v>-286.57999999999993</v>
      </c>
      <c r="R101" s="595">
        <v>-218.19999999999993</v>
      </c>
    </row>
    <row r="102" spans="1:18">
      <c r="A102" s="163"/>
      <c r="B102" s="174" t="s">
        <v>442</v>
      </c>
      <c r="C102" s="591">
        <v>-101.90300000000001</v>
      </c>
      <c r="D102" s="595">
        <v>-149.73099999999999</v>
      </c>
      <c r="E102" s="591">
        <v>-96.837000000000003</v>
      </c>
      <c r="F102" s="595">
        <v>-180.761</v>
      </c>
      <c r="G102" s="591">
        <v>0</v>
      </c>
      <c r="H102" s="595">
        <v>0</v>
      </c>
      <c r="I102" s="591">
        <v>0</v>
      </c>
      <c r="J102" s="595">
        <v>0</v>
      </c>
      <c r="K102" s="591">
        <v>-12.81</v>
      </c>
      <c r="L102" s="595">
        <v>-5.891</v>
      </c>
      <c r="M102" s="591">
        <v>-12.81</v>
      </c>
      <c r="N102" s="595">
        <v>0</v>
      </c>
      <c r="O102" s="591">
        <v>-114.71299999999999</v>
      </c>
      <c r="P102" s="595">
        <v>-155.62200000000001</v>
      </c>
      <c r="Q102" s="591">
        <v>-109.64699999999999</v>
      </c>
      <c r="R102" s="595">
        <v>-180.76100000000002</v>
      </c>
    </row>
    <row r="103" spans="1:18" ht="25">
      <c r="A103" s="163"/>
      <c r="B103" s="176" t="s">
        <v>443</v>
      </c>
      <c r="C103" s="591">
        <v>-11.78</v>
      </c>
      <c r="D103" s="595">
        <v>0.20499999999999999</v>
      </c>
      <c r="E103" s="591">
        <v>-5.9329999999999989</v>
      </c>
      <c r="F103" s="595">
        <v>0.748</v>
      </c>
      <c r="G103" s="591">
        <v>-237.84200000000001</v>
      </c>
      <c r="H103" s="595">
        <v>-256.072</v>
      </c>
      <c r="I103" s="591">
        <v>-50.580000000000013</v>
      </c>
      <c r="J103" s="595">
        <v>-60.704000000000008</v>
      </c>
      <c r="K103" s="591">
        <v>-39.101999999999997</v>
      </c>
      <c r="L103" s="595">
        <v>-0.64600000000000002</v>
      </c>
      <c r="M103" s="591">
        <v>-39.076999999999998</v>
      </c>
      <c r="N103" s="595">
        <v>-0.78100000000000003</v>
      </c>
      <c r="O103" s="591">
        <v>-288.72399999999999</v>
      </c>
      <c r="P103" s="595">
        <v>-256.51299999999998</v>
      </c>
      <c r="Q103" s="591">
        <v>-95.59</v>
      </c>
      <c r="R103" s="595">
        <v>-60.736999999999966</v>
      </c>
    </row>
    <row r="104" spans="1:18">
      <c r="A104" s="168"/>
      <c r="B104" s="168"/>
      <c r="C104" s="168"/>
      <c r="D104" s="168"/>
      <c r="E104" s="168"/>
      <c r="F104" s="168"/>
      <c r="G104" s="168"/>
      <c r="H104" s="168"/>
      <c r="I104" s="168"/>
      <c r="J104" s="168"/>
      <c r="K104" s="168"/>
      <c r="L104" s="168"/>
      <c r="M104" s="168"/>
      <c r="N104" s="168"/>
      <c r="O104" s="168"/>
      <c r="P104" s="168"/>
      <c r="Q104" s="168"/>
      <c r="R104" s="168"/>
    </row>
    <row r="105" spans="1:18" ht="13">
      <c r="A105" s="158" t="s">
        <v>444</v>
      </c>
      <c r="B105" s="175"/>
      <c r="C105" s="601">
        <v>953.87400000000002</v>
      </c>
      <c r="D105" s="594">
        <v>1086.038</v>
      </c>
      <c r="E105" s="601">
        <v>52.985000000000014</v>
      </c>
      <c r="F105" s="594">
        <v>24.23700000000008</v>
      </c>
      <c r="G105" s="601">
        <v>1407.1949999999999</v>
      </c>
      <c r="H105" s="594">
        <v>1429.241</v>
      </c>
      <c r="I105" s="601">
        <v>258.21199999999999</v>
      </c>
      <c r="J105" s="594">
        <v>389.33699999999999</v>
      </c>
      <c r="K105" s="601">
        <v>-159.62</v>
      </c>
      <c r="L105" s="594">
        <v>-128</v>
      </c>
      <c r="M105" s="601">
        <v>-78.52600000000001</v>
      </c>
      <c r="N105" s="594">
        <v>-24.045000000000002</v>
      </c>
      <c r="O105" s="601">
        <v>2201.4490000000001</v>
      </c>
      <c r="P105" s="594">
        <v>2387.279</v>
      </c>
      <c r="Q105" s="601">
        <v>232.67100000000005</v>
      </c>
      <c r="R105" s="594">
        <v>389.529</v>
      </c>
    </row>
    <row r="106" spans="1:18">
      <c r="A106" s="168"/>
      <c r="B106" s="168"/>
      <c r="C106" s="168"/>
      <c r="D106" s="168"/>
      <c r="E106" s="168"/>
      <c r="F106" s="168"/>
      <c r="G106" s="168"/>
      <c r="H106" s="168"/>
      <c r="I106" s="168"/>
      <c r="J106" s="168"/>
      <c r="K106" s="168"/>
      <c r="L106" s="168"/>
      <c r="M106" s="168"/>
      <c r="N106" s="168"/>
      <c r="O106" s="168"/>
      <c r="P106" s="168"/>
      <c r="Q106" s="168"/>
      <c r="R106" s="168"/>
    </row>
    <row r="107" spans="1:18" ht="13">
      <c r="A107" s="158" t="s">
        <v>445</v>
      </c>
      <c r="B107" s="175"/>
      <c r="C107" s="600">
        <v>-286.13099999999997</v>
      </c>
      <c r="D107" s="594">
        <v>-157.02699999999999</v>
      </c>
      <c r="E107" s="600">
        <v>-69.044999999999959</v>
      </c>
      <c r="F107" s="594">
        <v>-0.40399999999999636</v>
      </c>
      <c r="G107" s="600">
        <v>-664.94100000000003</v>
      </c>
      <c r="H107" s="594">
        <v>-537.52200000000005</v>
      </c>
      <c r="I107" s="600">
        <v>-245.84800000000001</v>
      </c>
      <c r="J107" s="594">
        <v>-194.08200000000005</v>
      </c>
      <c r="K107" s="600">
        <v>58.844999999999999</v>
      </c>
      <c r="L107" s="594">
        <v>-47.05</v>
      </c>
      <c r="M107" s="600">
        <v>51.655999999999999</v>
      </c>
      <c r="N107" s="594">
        <v>-38.841999999999999</v>
      </c>
      <c r="O107" s="600">
        <v>-892.22699999999998</v>
      </c>
      <c r="P107" s="594">
        <v>-741.59900000000005</v>
      </c>
      <c r="Q107" s="600">
        <v>-263.23699999999997</v>
      </c>
      <c r="R107" s="594">
        <v>-233.32800000000003</v>
      </c>
    </row>
    <row r="108" spans="1:18" ht="13">
      <c r="A108" s="158"/>
      <c r="B108" s="175" t="s">
        <v>446</v>
      </c>
      <c r="C108" s="601">
        <v>81.284999999999997</v>
      </c>
      <c r="D108" s="594">
        <v>98.289000000000001</v>
      </c>
      <c r="E108" s="601">
        <v>13.698999999999998</v>
      </c>
      <c r="F108" s="594">
        <v>25.192000000000007</v>
      </c>
      <c r="G108" s="601">
        <v>271.245</v>
      </c>
      <c r="H108" s="594">
        <v>280.06</v>
      </c>
      <c r="I108" s="601">
        <v>76.539999999999992</v>
      </c>
      <c r="J108" s="594">
        <v>78.826999999999998</v>
      </c>
      <c r="K108" s="601">
        <v>99.085999999999999</v>
      </c>
      <c r="L108" s="594">
        <v>97.126000000000005</v>
      </c>
      <c r="M108" s="601">
        <v>26.381</v>
      </c>
      <c r="N108" s="594">
        <v>6.7920000000000016</v>
      </c>
      <c r="O108" s="601">
        <v>451.61599999999999</v>
      </c>
      <c r="P108" s="594">
        <v>475.47500000000002</v>
      </c>
      <c r="Q108" s="601">
        <v>116.62</v>
      </c>
      <c r="R108" s="594">
        <v>110.81100000000004</v>
      </c>
    </row>
    <row r="109" spans="1:18">
      <c r="A109" s="163"/>
      <c r="B109" s="179" t="s">
        <v>377</v>
      </c>
      <c r="C109" s="602">
        <v>74.218000000000004</v>
      </c>
      <c r="D109" s="595">
        <v>109.86499999999999</v>
      </c>
      <c r="E109" s="602">
        <v>11.329000000000001</v>
      </c>
      <c r="F109" s="595">
        <v>10.589999999999989</v>
      </c>
      <c r="G109" s="602">
        <v>20.042000000000002</v>
      </c>
      <c r="H109" s="595">
        <v>60.412999999999997</v>
      </c>
      <c r="I109" s="602">
        <v>1.9830000000000005</v>
      </c>
      <c r="J109" s="595">
        <v>0.45899999999999608</v>
      </c>
      <c r="K109" s="602">
        <v>80.543000000000006</v>
      </c>
      <c r="L109" s="595">
        <v>17.518999999999998</v>
      </c>
      <c r="M109" s="602">
        <v>29.248000000000005</v>
      </c>
      <c r="N109" s="595">
        <v>8.0009999999999977</v>
      </c>
      <c r="O109" s="602">
        <v>174.803</v>
      </c>
      <c r="P109" s="595">
        <v>187.797</v>
      </c>
      <c r="Q109" s="602">
        <v>42.56</v>
      </c>
      <c r="R109" s="595">
        <v>19.049999999999983</v>
      </c>
    </row>
    <row r="110" spans="1:18">
      <c r="A110" s="163"/>
      <c r="B110" s="179" t="s">
        <v>447</v>
      </c>
      <c r="C110" s="591">
        <v>7.0670000000000002</v>
      </c>
      <c r="D110" s="595">
        <v>-11.576000000000001</v>
      </c>
      <c r="E110" s="591">
        <v>2.37</v>
      </c>
      <c r="F110" s="595">
        <v>14.602</v>
      </c>
      <c r="G110" s="591">
        <v>251.203</v>
      </c>
      <c r="H110" s="595">
        <v>219.64699999999999</v>
      </c>
      <c r="I110" s="591">
        <v>74.557000000000016</v>
      </c>
      <c r="J110" s="595">
        <v>78.367999999999995</v>
      </c>
      <c r="K110" s="591">
        <v>18.542999999999999</v>
      </c>
      <c r="L110" s="595">
        <v>79.606999999999999</v>
      </c>
      <c r="M110" s="591">
        <v>-2.8670000000000009</v>
      </c>
      <c r="N110" s="595">
        <v>-1.2090000000000032</v>
      </c>
      <c r="O110" s="591">
        <v>276.81299999999999</v>
      </c>
      <c r="P110" s="595">
        <v>287.678</v>
      </c>
      <c r="Q110" s="591">
        <v>74.06</v>
      </c>
      <c r="R110" s="595">
        <v>91.760999999999996</v>
      </c>
    </row>
    <row r="111" spans="1:18" ht="13">
      <c r="A111" s="158"/>
      <c r="B111" s="175" t="s">
        <v>448</v>
      </c>
      <c r="C111" s="600">
        <v>-240.654</v>
      </c>
      <c r="D111" s="594">
        <v>-229.96700000000001</v>
      </c>
      <c r="E111" s="600">
        <v>-64.329999999999984</v>
      </c>
      <c r="F111" s="594">
        <v>-62.223000000000013</v>
      </c>
      <c r="G111" s="600">
        <v>-1418.2159999999999</v>
      </c>
      <c r="H111" s="594">
        <v>-1259.7840000000001</v>
      </c>
      <c r="I111" s="600">
        <v>-377.60699999999997</v>
      </c>
      <c r="J111" s="594">
        <v>-303.09900000000016</v>
      </c>
      <c r="K111" s="600">
        <v>71.027000000000001</v>
      </c>
      <c r="L111" s="594">
        <v>-145.50800000000001</v>
      </c>
      <c r="M111" s="600">
        <v>32.747999999999998</v>
      </c>
      <c r="N111" s="594">
        <v>-16.885000000000019</v>
      </c>
      <c r="O111" s="600">
        <v>-1587.8430000000001</v>
      </c>
      <c r="P111" s="594">
        <v>-1635.259</v>
      </c>
      <c r="Q111" s="600">
        <v>-409.18900000000008</v>
      </c>
      <c r="R111" s="594">
        <v>-382.20700000000011</v>
      </c>
    </row>
    <row r="112" spans="1:18">
      <c r="A112" s="163"/>
      <c r="B112" s="179" t="s">
        <v>449</v>
      </c>
      <c r="C112" s="591">
        <v>-267.149</v>
      </c>
      <c r="D112" s="595">
        <v>-209.512</v>
      </c>
      <c r="E112" s="591">
        <v>-59.918000000000006</v>
      </c>
      <c r="F112" s="595">
        <v>-63.848000000000013</v>
      </c>
      <c r="G112" s="591">
        <v>-33.686</v>
      </c>
      <c r="H112" s="595">
        <v>-33.079000000000001</v>
      </c>
      <c r="I112" s="591">
        <v>-9.3739999999999988</v>
      </c>
      <c r="J112" s="595">
        <v>-8.3290000000000006</v>
      </c>
      <c r="K112" s="591">
        <v>-2.3570000000000002</v>
      </c>
      <c r="L112" s="595">
        <v>-4.4660000000000002</v>
      </c>
      <c r="M112" s="591">
        <v>-3.0000000000001137E-3</v>
      </c>
      <c r="N112" s="595">
        <v>-0.92900000000000027</v>
      </c>
      <c r="O112" s="591">
        <v>-303.19200000000001</v>
      </c>
      <c r="P112" s="595">
        <v>-247.05699999999999</v>
      </c>
      <c r="Q112" s="591">
        <v>-69.295000000000016</v>
      </c>
      <c r="R112" s="595">
        <v>-73.105999999999995</v>
      </c>
    </row>
    <row r="113" spans="1:18">
      <c r="A113" s="163"/>
      <c r="B113" s="179" t="s">
        <v>450</v>
      </c>
      <c r="C113" s="591">
        <v>-56.796999999999997</v>
      </c>
      <c r="D113" s="595">
        <v>-91.027000000000001</v>
      </c>
      <c r="E113" s="591">
        <v>-10.942</v>
      </c>
      <c r="F113" s="595">
        <v>-20.036000000000001</v>
      </c>
      <c r="G113" s="591">
        <v>-135.33799999999999</v>
      </c>
      <c r="H113" s="595">
        <v>-184.42599999999999</v>
      </c>
      <c r="I113" s="591">
        <v>-28.934999999999988</v>
      </c>
      <c r="J113" s="595">
        <v>-41.521999999999991</v>
      </c>
      <c r="K113" s="591">
        <v>-24.056999999999999</v>
      </c>
      <c r="L113" s="595">
        <v>-24.056000000000001</v>
      </c>
      <c r="M113" s="591">
        <v>-6.0809999999999995</v>
      </c>
      <c r="N113" s="595">
        <v>-6.0809999999999995</v>
      </c>
      <c r="O113" s="591">
        <v>-216.19200000000001</v>
      </c>
      <c r="P113" s="595">
        <v>-299.50900000000001</v>
      </c>
      <c r="Q113" s="591">
        <v>-45.957999999999998</v>
      </c>
      <c r="R113" s="595">
        <v>-67.63900000000001</v>
      </c>
    </row>
    <row r="114" spans="1:18">
      <c r="A114" s="163"/>
      <c r="B114" s="179" t="s">
        <v>59</v>
      </c>
      <c r="C114" s="591">
        <v>83.292000000000002</v>
      </c>
      <c r="D114" s="595">
        <v>70.572000000000003</v>
      </c>
      <c r="E114" s="591">
        <v>6.5300000000000011</v>
      </c>
      <c r="F114" s="595">
        <v>21.661000000000001</v>
      </c>
      <c r="G114" s="591">
        <v>-1249.192</v>
      </c>
      <c r="H114" s="595">
        <v>-1042.279</v>
      </c>
      <c r="I114" s="591">
        <v>-339.298</v>
      </c>
      <c r="J114" s="595">
        <v>-253.24800000000005</v>
      </c>
      <c r="K114" s="591">
        <v>97.441000000000003</v>
      </c>
      <c r="L114" s="595">
        <v>-116.986</v>
      </c>
      <c r="M114" s="591">
        <v>38.832000000000001</v>
      </c>
      <c r="N114" s="595">
        <v>-9.875</v>
      </c>
      <c r="O114" s="591">
        <v>-1068.4590000000001</v>
      </c>
      <c r="P114" s="595">
        <v>-1088.693</v>
      </c>
      <c r="Q114" s="591">
        <v>-293.93600000000004</v>
      </c>
      <c r="R114" s="595">
        <v>-241.46199999999999</v>
      </c>
    </row>
    <row r="115" spans="1:18">
      <c r="A115" s="163"/>
      <c r="B115" s="174" t="s">
        <v>451</v>
      </c>
      <c r="C115" s="591">
        <v>-128.61000000000001</v>
      </c>
      <c r="D115" s="595">
        <v>-123.66500000000001</v>
      </c>
      <c r="E115" s="591">
        <v>-21.313000000000017</v>
      </c>
      <c r="F115" s="595">
        <v>3.2189999999999941</v>
      </c>
      <c r="G115" s="591">
        <v>519.32399999999996</v>
      </c>
      <c r="H115" s="595">
        <v>477.62</v>
      </c>
      <c r="I115" s="591">
        <v>69.325999999999965</v>
      </c>
      <c r="J115" s="595">
        <v>14.944999999999993</v>
      </c>
      <c r="K115" s="591">
        <v>-59.588999999999999</v>
      </c>
      <c r="L115" s="595">
        <v>-20.763000000000002</v>
      </c>
      <c r="M115" s="591">
        <v>-5.2629999999999981</v>
      </c>
      <c r="N115" s="595">
        <v>1.5449999999999982</v>
      </c>
      <c r="O115" s="591">
        <v>331.125</v>
      </c>
      <c r="P115" s="595">
        <v>333.19200000000001</v>
      </c>
      <c r="Q115" s="591">
        <v>42.75</v>
      </c>
      <c r="R115" s="595">
        <v>19.709000000000003</v>
      </c>
    </row>
    <row r="116" spans="1:18" ht="13">
      <c r="A116" s="177"/>
      <c r="B116" s="175" t="s">
        <v>452</v>
      </c>
      <c r="C116" s="601">
        <v>1.8480000000000001</v>
      </c>
      <c r="D116" s="594">
        <v>98.316000000000003</v>
      </c>
      <c r="E116" s="601">
        <v>2.899</v>
      </c>
      <c r="F116" s="594">
        <v>33.408000000000001</v>
      </c>
      <c r="G116" s="601">
        <v>-37.293999999999997</v>
      </c>
      <c r="H116" s="594">
        <v>-35.417999999999999</v>
      </c>
      <c r="I116" s="601">
        <v>-14.106999999999996</v>
      </c>
      <c r="J116" s="594">
        <v>15.244999999999997</v>
      </c>
      <c r="K116" s="601">
        <v>-51.679000000000002</v>
      </c>
      <c r="L116" s="594">
        <v>22.094999999999999</v>
      </c>
      <c r="M116" s="601">
        <v>-2.2100000000000009</v>
      </c>
      <c r="N116" s="594">
        <v>-30.294000000000004</v>
      </c>
      <c r="O116" s="601">
        <v>-87.125</v>
      </c>
      <c r="P116" s="594">
        <v>84.992999999999995</v>
      </c>
      <c r="Q116" s="601">
        <v>-13.418000000000006</v>
      </c>
      <c r="R116" s="594">
        <v>18.358999999999995</v>
      </c>
    </row>
    <row r="117" spans="1:18">
      <c r="A117" s="168"/>
      <c r="B117" s="168"/>
      <c r="C117" s="168"/>
      <c r="D117" s="168"/>
      <c r="E117" s="168"/>
      <c r="F117" s="168"/>
      <c r="G117" s="168"/>
      <c r="H117" s="168"/>
      <c r="I117" s="168"/>
      <c r="J117" s="168"/>
      <c r="K117" s="168"/>
      <c r="L117" s="168"/>
      <c r="M117" s="168"/>
      <c r="N117" s="168"/>
      <c r="O117" s="168"/>
      <c r="P117" s="168"/>
      <c r="Q117" s="168"/>
      <c r="R117" s="168"/>
    </row>
    <row r="118" spans="1:18" ht="25">
      <c r="A118" s="177"/>
      <c r="B118" s="174" t="s">
        <v>453</v>
      </c>
      <c r="C118" s="602">
        <v>0</v>
      </c>
      <c r="D118" s="595">
        <v>-4.4999999999999998E-2</v>
      </c>
      <c r="E118" s="602">
        <v>0</v>
      </c>
      <c r="F118" s="595">
        <v>0.06</v>
      </c>
      <c r="G118" s="602">
        <v>-0.433</v>
      </c>
      <c r="H118" s="595">
        <v>-0.88800000000000001</v>
      </c>
      <c r="I118" s="602">
        <v>-0.46</v>
      </c>
      <c r="J118" s="595">
        <v>-5.9000000000000052E-2</v>
      </c>
      <c r="K118" s="602">
        <v>-1.524</v>
      </c>
      <c r="L118" s="595">
        <v>0.505</v>
      </c>
      <c r="M118" s="602">
        <v>-1.3900000000000001</v>
      </c>
      <c r="N118" s="595">
        <v>-1.387</v>
      </c>
      <c r="O118" s="602">
        <v>-1.9570000000000001</v>
      </c>
      <c r="P118" s="595">
        <v>-0.42799999999999999</v>
      </c>
      <c r="Q118" s="602">
        <v>-1.85</v>
      </c>
      <c r="R118" s="595">
        <v>-1.3859999999999999</v>
      </c>
    </row>
    <row r="119" spans="1:18" ht="13">
      <c r="A119" s="178"/>
      <c r="B119" s="174" t="s">
        <v>454</v>
      </c>
      <c r="C119" s="600">
        <v>2.3780000000000001</v>
      </c>
      <c r="D119" s="594">
        <v>-164.75899999999999</v>
      </c>
      <c r="E119" s="600">
        <v>0.51</v>
      </c>
      <c r="F119" s="594">
        <v>14.546000000000021</v>
      </c>
      <c r="G119" s="600">
        <v>5.0999999999999997E-2</v>
      </c>
      <c r="H119" s="594">
        <v>0.26800000000000002</v>
      </c>
      <c r="I119" s="600">
        <v>-1.0000000000000009E-3</v>
      </c>
      <c r="J119" s="594">
        <v>2.0000000000000018E-2</v>
      </c>
      <c r="K119" s="600">
        <v>2.6949999999999998</v>
      </c>
      <c r="L119" s="594">
        <v>-30.298999999999999</v>
      </c>
      <c r="M119" s="600">
        <v>0.81399999999999983</v>
      </c>
      <c r="N119" s="594">
        <v>-34.668999999999997</v>
      </c>
      <c r="O119" s="600">
        <v>5.1239999999999997</v>
      </c>
      <c r="P119" s="594">
        <v>-194.79</v>
      </c>
      <c r="Q119" s="600">
        <v>1.3229999999999995</v>
      </c>
      <c r="R119" s="594">
        <v>-20.10299999999998</v>
      </c>
    </row>
    <row r="120" spans="1:18" ht="13">
      <c r="A120" s="158"/>
      <c r="B120" s="179" t="s">
        <v>455</v>
      </c>
      <c r="C120" s="591">
        <v>0</v>
      </c>
      <c r="D120" s="595">
        <v>-269.59300000000002</v>
      </c>
      <c r="E120" s="591">
        <v>-1.774</v>
      </c>
      <c r="F120" s="595">
        <v>11.240000000000009</v>
      </c>
      <c r="G120" s="591">
        <v>0</v>
      </c>
      <c r="H120" s="595">
        <v>0</v>
      </c>
      <c r="I120" s="591">
        <v>0</v>
      </c>
      <c r="J120" s="595">
        <v>0</v>
      </c>
      <c r="K120" s="591">
        <v>0.36</v>
      </c>
      <c r="L120" s="595">
        <v>-31.295000000000002</v>
      </c>
      <c r="M120" s="591">
        <v>-0.36699999999999999</v>
      </c>
      <c r="N120" s="595">
        <v>-34.819000000000003</v>
      </c>
      <c r="O120" s="591">
        <v>0.36</v>
      </c>
      <c r="P120" s="595">
        <v>-300.88799999999998</v>
      </c>
      <c r="Q120" s="591">
        <v>-2.141</v>
      </c>
      <c r="R120" s="595">
        <v>-23.578999999999951</v>
      </c>
    </row>
    <row r="121" spans="1:18" ht="13">
      <c r="A121" s="158"/>
      <c r="B121" s="179" t="s">
        <v>456</v>
      </c>
      <c r="C121" s="602">
        <v>2.3780000000000001</v>
      </c>
      <c r="D121" s="595">
        <v>104.834</v>
      </c>
      <c r="E121" s="602">
        <v>2.2840000000000003</v>
      </c>
      <c r="F121" s="595">
        <v>3.3059999999999974</v>
      </c>
      <c r="G121" s="602">
        <v>5.0999999999999997E-2</v>
      </c>
      <c r="H121" s="595">
        <v>0.26800000000000002</v>
      </c>
      <c r="I121" s="602">
        <v>-1.0000000000000009E-3</v>
      </c>
      <c r="J121" s="595">
        <v>2.0000000000000018E-2</v>
      </c>
      <c r="K121" s="602">
        <v>2.335</v>
      </c>
      <c r="L121" s="595">
        <v>0.996</v>
      </c>
      <c r="M121" s="602">
        <v>1.181</v>
      </c>
      <c r="N121" s="595">
        <v>0.15000000000000002</v>
      </c>
      <c r="O121" s="602">
        <v>4.7640000000000002</v>
      </c>
      <c r="P121" s="595">
        <v>106.098</v>
      </c>
      <c r="Q121" s="602">
        <v>3.4640000000000004</v>
      </c>
      <c r="R121" s="595">
        <v>3.4759999999999991</v>
      </c>
    </row>
    <row r="122" spans="1:18">
      <c r="A122" s="168"/>
      <c r="B122" s="168"/>
      <c r="C122" s="168"/>
      <c r="D122" s="168"/>
      <c r="E122" s="168"/>
      <c r="F122" s="168"/>
      <c r="G122" s="168"/>
      <c r="H122" s="168"/>
      <c r="I122" s="168"/>
      <c r="J122" s="168"/>
      <c r="K122" s="168"/>
      <c r="L122" s="168"/>
      <c r="M122" s="168"/>
      <c r="N122" s="168"/>
      <c r="O122" s="168"/>
      <c r="P122" s="168"/>
      <c r="Q122" s="168"/>
      <c r="R122" s="168"/>
    </row>
    <row r="123" spans="1:18" ht="13">
      <c r="A123" s="158" t="s">
        <v>457</v>
      </c>
      <c r="B123" s="175"/>
      <c r="C123" s="601">
        <v>670.12099999999998</v>
      </c>
      <c r="D123" s="594">
        <v>764.20699999999999</v>
      </c>
      <c r="E123" s="601">
        <v>-15.550000000000068</v>
      </c>
      <c r="F123" s="594">
        <v>38.438999999999965</v>
      </c>
      <c r="G123" s="601">
        <v>741.87199999999996</v>
      </c>
      <c r="H123" s="594">
        <v>891.09900000000005</v>
      </c>
      <c r="I123" s="601">
        <v>11.902999999999906</v>
      </c>
      <c r="J123" s="594">
        <v>195.21600000000001</v>
      </c>
      <c r="K123" s="601">
        <v>-99.603999999999999</v>
      </c>
      <c r="L123" s="594">
        <v>-204.84399999999999</v>
      </c>
      <c r="M123" s="601">
        <v>-27.445999999999998</v>
      </c>
      <c r="N123" s="594">
        <v>-98.942999999999998</v>
      </c>
      <c r="O123" s="601">
        <v>1312.3889999999999</v>
      </c>
      <c r="P123" s="594">
        <v>1450.462</v>
      </c>
      <c r="Q123" s="601">
        <v>-31.093000000000075</v>
      </c>
      <c r="R123" s="594">
        <v>134.71199999999999</v>
      </c>
    </row>
    <row r="124" spans="1:18">
      <c r="A124" s="168"/>
      <c r="B124" s="168"/>
      <c r="C124" s="168"/>
      <c r="D124" s="168"/>
      <c r="E124" s="168"/>
      <c r="F124" s="168"/>
      <c r="G124" s="168"/>
      <c r="H124" s="168"/>
      <c r="I124" s="168"/>
      <c r="J124" s="168"/>
      <c r="K124" s="168"/>
      <c r="L124" s="168"/>
      <c r="M124" s="168"/>
      <c r="N124" s="168"/>
      <c r="O124" s="168"/>
      <c r="P124" s="168"/>
      <c r="Q124" s="168"/>
      <c r="R124" s="168"/>
    </row>
    <row r="125" spans="1:18">
      <c r="A125" s="163"/>
      <c r="B125" s="174" t="s">
        <v>458</v>
      </c>
      <c r="C125" s="591">
        <v>-206.447</v>
      </c>
      <c r="D125" s="595">
        <v>-423.09800000000001</v>
      </c>
      <c r="E125" s="591">
        <v>-15.765000000000015</v>
      </c>
      <c r="F125" s="595">
        <v>-67.158000000000015</v>
      </c>
      <c r="G125" s="591">
        <v>-134.89699999999999</v>
      </c>
      <c r="H125" s="595">
        <v>-233.821</v>
      </c>
      <c r="I125" s="591">
        <v>135.11599999999999</v>
      </c>
      <c r="J125" s="595">
        <v>-80.663000000000011</v>
      </c>
      <c r="K125" s="591">
        <v>-24.95</v>
      </c>
      <c r="L125" s="595">
        <v>-15.981999999999999</v>
      </c>
      <c r="M125" s="591">
        <v>0.33800000000000097</v>
      </c>
      <c r="N125" s="595">
        <v>-13.793999999999999</v>
      </c>
      <c r="O125" s="591">
        <v>-366.29399999999998</v>
      </c>
      <c r="P125" s="595">
        <v>-672.90099999999995</v>
      </c>
      <c r="Q125" s="591">
        <v>119.68900000000002</v>
      </c>
      <c r="R125" s="595">
        <v>-161.61499999999995</v>
      </c>
    </row>
    <row r="126" spans="1:18">
      <c r="A126" s="168"/>
      <c r="B126" s="168"/>
      <c r="C126" s="168"/>
      <c r="D126" s="168"/>
      <c r="E126" s="168"/>
      <c r="F126" s="168"/>
      <c r="G126" s="168"/>
      <c r="H126" s="168"/>
      <c r="I126" s="168"/>
      <c r="J126" s="168"/>
      <c r="K126" s="168"/>
      <c r="L126" s="168"/>
      <c r="M126" s="168"/>
      <c r="N126" s="168"/>
      <c r="O126" s="168"/>
      <c r="P126" s="168"/>
      <c r="Q126" s="168"/>
      <c r="R126" s="168"/>
    </row>
    <row r="127" spans="1:18" ht="13">
      <c r="A127" s="158" t="s">
        <v>459</v>
      </c>
      <c r="B127" s="175"/>
      <c r="C127" s="601">
        <v>463.67399999999998</v>
      </c>
      <c r="D127" s="594">
        <v>341.10899999999998</v>
      </c>
      <c r="E127" s="601">
        <v>-31.314999999999998</v>
      </c>
      <c r="F127" s="594">
        <v>-28.718999999999994</v>
      </c>
      <c r="G127" s="601">
        <v>606.97500000000002</v>
      </c>
      <c r="H127" s="594">
        <v>657.27800000000002</v>
      </c>
      <c r="I127" s="601">
        <v>147.01900000000001</v>
      </c>
      <c r="J127" s="594">
        <v>114.553</v>
      </c>
      <c r="K127" s="601">
        <v>-124.554</v>
      </c>
      <c r="L127" s="594">
        <v>-220.82599999999999</v>
      </c>
      <c r="M127" s="601">
        <v>-27.108000000000004</v>
      </c>
      <c r="N127" s="594">
        <v>-112.73699999999999</v>
      </c>
      <c r="O127" s="601">
        <v>946.09500000000003</v>
      </c>
      <c r="P127" s="594">
        <v>777.56100000000004</v>
      </c>
      <c r="Q127" s="601">
        <v>88.596000000000004</v>
      </c>
      <c r="R127" s="594">
        <v>-26.90300000000002</v>
      </c>
    </row>
    <row r="128" spans="1:18">
      <c r="A128" s="163"/>
      <c r="B128" s="174" t="s">
        <v>460</v>
      </c>
      <c r="C128" s="602">
        <v>139.87200000000001</v>
      </c>
      <c r="D128" s="595">
        <v>238.226</v>
      </c>
      <c r="E128" s="602">
        <v>4.8500000000000227</v>
      </c>
      <c r="F128" s="595">
        <v>76.74199999999999</v>
      </c>
      <c r="G128" s="602">
        <v>43.274000000000001</v>
      </c>
      <c r="H128" s="595">
        <v>152.255</v>
      </c>
      <c r="I128" s="602">
        <v>-1.099999999999568E-2</v>
      </c>
      <c r="J128" s="595">
        <v>35.10799999999999</v>
      </c>
      <c r="K128" s="602">
        <v>1709.56</v>
      </c>
      <c r="L128" s="595">
        <v>4.476</v>
      </c>
      <c r="M128" s="602">
        <v>-0.24000000000000909</v>
      </c>
      <c r="N128" s="595">
        <v>1.1469999999999998</v>
      </c>
      <c r="O128" s="602">
        <v>1892.7059999999999</v>
      </c>
      <c r="P128" s="595">
        <v>394.95699999999999</v>
      </c>
      <c r="Q128" s="602">
        <v>4.5989999999999327</v>
      </c>
      <c r="R128" s="595">
        <v>112.99700000000001</v>
      </c>
    </row>
    <row r="129" spans="1:18" ht="13">
      <c r="A129" s="158" t="s">
        <v>461</v>
      </c>
      <c r="B129" s="174"/>
      <c r="C129" s="601">
        <v>603.54600000000005</v>
      </c>
      <c r="D129" s="594">
        <v>579.33500000000004</v>
      </c>
      <c r="E129" s="601">
        <v>-26.464999999999918</v>
      </c>
      <c r="F129" s="594">
        <v>48.023000000000025</v>
      </c>
      <c r="G129" s="601">
        <v>650.24900000000002</v>
      </c>
      <c r="H129" s="594">
        <v>809.53300000000002</v>
      </c>
      <c r="I129" s="601">
        <v>147.00800000000004</v>
      </c>
      <c r="J129" s="594">
        <v>149.66100000000006</v>
      </c>
      <c r="K129" s="601">
        <v>1585.0060000000001</v>
      </c>
      <c r="L129" s="594">
        <v>-216.35</v>
      </c>
      <c r="M129" s="601">
        <v>-27.347999999999956</v>
      </c>
      <c r="N129" s="594">
        <v>-111.58999999999999</v>
      </c>
      <c r="O129" s="601">
        <v>2838.8009999999999</v>
      </c>
      <c r="P129" s="594">
        <v>1172.518</v>
      </c>
      <c r="Q129" s="601">
        <v>93.194999999999709</v>
      </c>
      <c r="R129" s="594">
        <v>86.094000000000051</v>
      </c>
    </row>
    <row r="130" spans="1:18">
      <c r="A130" s="168"/>
      <c r="B130" s="168"/>
      <c r="C130" s="168"/>
      <c r="D130" s="168"/>
      <c r="E130" s="168"/>
      <c r="F130" s="168"/>
      <c r="G130" s="168"/>
      <c r="H130" s="168"/>
      <c r="I130" s="168"/>
      <c r="J130" s="168"/>
      <c r="K130" s="168"/>
      <c r="L130" s="168"/>
      <c r="M130" s="168"/>
      <c r="N130" s="168"/>
      <c r="O130" s="168"/>
      <c r="P130" s="168"/>
      <c r="Q130" s="168"/>
      <c r="R130" s="168"/>
    </row>
    <row r="131" spans="1:18" ht="13">
      <c r="A131" s="163"/>
      <c r="B131" s="174" t="s">
        <v>462</v>
      </c>
      <c r="C131" s="601">
        <v>603.54600000000005</v>
      </c>
      <c r="D131" s="594">
        <v>579.33500000000004</v>
      </c>
      <c r="E131" s="601">
        <v>-26.464999999999918</v>
      </c>
      <c r="F131" s="594">
        <v>48.023000000000025</v>
      </c>
      <c r="G131" s="601">
        <v>650.24900000000002</v>
      </c>
      <c r="H131" s="594">
        <v>809.53300000000002</v>
      </c>
      <c r="I131" s="601">
        <v>147.00800000000004</v>
      </c>
      <c r="J131" s="594">
        <v>-802.82100000000003</v>
      </c>
      <c r="K131" s="601">
        <v>1585.0060000000001</v>
      </c>
      <c r="L131" s="594">
        <v>-216.35</v>
      </c>
      <c r="M131" s="601">
        <v>-27.347999999999956</v>
      </c>
      <c r="N131" s="594">
        <v>-111.58999999999999</v>
      </c>
      <c r="O131" s="601">
        <v>2838.8009999999999</v>
      </c>
      <c r="P131" s="594">
        <v>1172.518</v>
      </c>
      <c r="Q131" s="601">
        <v>93.194999999999709</v>
      </c>
      <c r="R131" s="594">
        <v>86.094000000000051</v>
      </c>
    </row>
    <row r="132" spans="1:18" ht="13">
      <c r="A132" s="163"/>
      <c r="B132" s="175" t="s">
        <v>176</v>
      </c>
      <c r="C132" s="602">
        <v>0</v>
      </c>
      <c r="D132" s="595">
        <v>0</v>
      </c>
      <c r="E132" s="602">
        <v>0</v>
      </c>
      <c r="F132" s="595">
        <v>0</v>
      </c>
      <c r="G132" s="602">
        <v>0</v>
      </c>
      <c r="H132" s="595">
        <v>0</v>
      </c>
      <c r="I132" s="602">
        <v>0</v>
      </c>
      <c r="J132" s="595">
        <v>0</v>
      </c>
      <c r="K132" s="602">
        <v>0</v>
      </c>
      <c r="L132" s="595">
        <v>0</v>
      </c>
      <c r="M132" s="602">
        <v>0</v>
      </c>
      <c r="N132" s="595">
        <v>0</v>
      </c>
      <c r="O132" s="602">
        <v>2572.3359999999998</v>
      </c>
      <c r="P132" s="595">
        <v>864.26900000000001</v>
      </c>
      <c r="Q132" s="602">
        <v>106.7829999999999</v>
      </c>
      <c r="R132" s="595">
        <v>81.530999999999949</v>
      </c>
    </row>
    <row r="133" spans="1:18" ht="13">
      <c r="A133" s="163"/>
      <c r="B133" s="175" t="s">
        <v>97</v>
      </c>
      <c r="C133" s="602">
        <v>0</v>
      </c>
      <c r="D133" s="595">
        <v>0</v>
      </c>
      <c r="E133" s="602">
        <v>0</v>
      </c>
      <c r="F133" s="595">
        <v>0</v>
      </c>
      <c r="G133" s="602">
        <v>0</v>
      </c>
      <c r="H133" s="595">
        <v>0</v>
      </c>
      <c r="I133" s="602">
        <v>0</v>
      </c>
      <c r="J133" s="595">
        <v>0</v>
      </c>
      <c r="K133" s="602">
        <v>0</v>
      </c>
      <c r="L133" s="595">
        <v>0</v>
      </c>
      <c r="M133" s="602">
        <v>0</v>
      </c>
      <c r="N133" s="595">
        <v>0</v>
      </c>
      <c r="O133" s="602">
        <v>266.46499999999997</v>
      </c>
      <c r="P133" s="595">
        <v>308.24900000000002</v>
      </c>
      <c r="Q133" s="602">
        <v>-13.588000000000022</v>
      </c>
      <c r="R133" s="595">
        <v>4.563000000000045</v>
      </c>
    </row>
    <row r="138" spans="1:18" ht="13">
      <c r="A138" s="938" t="s">
        <v>467</v>
      </c>
      <c r="B138" s="939"/>
      <c r="C138" s="927" t="s">
        <v>50</v>
      </c>
      <c r="D138" s="929"/>
      <c r="E138" s="927" t="s">
        <v>55</v>
      </c>
      <c r="F138" s="929"/>
      <c r="G138" s="927" t="s">
        <v>468</v>
      </c>
      <c r="H138" s="929"/>
      <c r="I138" s="927" t="s">
        <v>49</v>
      </c>
      <c r="J138" s="929"/>
    </row>
    <row r="139" spans="1:18" ht="13">
      <c r="A139" s="930" t="s">
        <v>463</v>
      </c>
      <c r="B139" s="931"/>
      <c r="C139" s="587" t="s">
        <v>338</v>
      </c>
      <c r="D139" s="266" t="s">
        <v>368</v>
      </c>
      <c r="E139" s="587" t="s">
        <v>338</v>
      </c>
      <c r="F139" s="266" t="s">
        <v>368</v>
      </c>
      <c r="G139" s="587" t="s">
        <v>338</v>
      </c>
      <c r="H139" s="266" t="s">
        <v>368</v>
      </c>
      <c r="I139" s="587" t="s">
        <v>338</v>
      </c>
      <c r="J139" s="266" t="s">
        <v>368</v>
      </c>
    </row>
    <row r="140" spans="1:18" ht="13">
      <c r="A140" s="932"/>
      <c r="B140" s="933"/>
      <c r="C140" s="588" t="s">
        <v>255</v>
      </c>
      <c r="D140" s="267" t="s">
        <v>255</v>
      </c>
      <c r="E140" s="588" t="s">
        <v>255</v>
      </c>
      <c r="F140" s="267" t="s">
        <v>255</v>
      </c>
      <c r="G140" s="588" t="s">
        <v>255</v>
      </c>
      <c r="H140" s="267" t="s">
        <v>255</v>
      </c>
      <c r="I140" s="588" t="s">
        <v>255</v>
      </c>
      <c r="J140" s="267" t="s">
        <v>255</v>
      </c>
    </row>
    <row r="141" spans="1:18">
      <c r="A141" s="168"/>
      <c r="B141" s="168"/>
      <c r="C141" s="168"/>
      <c r="D141" s="168"/>
      <c r="E141" s="168"/>
      <c r="F141" s="168"/>
      <c r="G141" s="168"/>
      <c r="H141" s="168"/>
      <c r="I141" s="168"/>
      <c r="J141" s="168"/>
    </row>
    <row r="142" spans="1:18" ht="13">
      <c r="A142" s="158"/>
      <c r="B142" s="170" t="s">
        <v>464</v>
      </c>
      <c r="C142" s="592">
        <v>538.75599999999997</v>
      </c>
      <c r="D142" s="272">
        <v>1230.8589999999999</v>
      </c>
      <c r="E142" s="592">
        <v>2147.5219999999999</v>
      </c>
      <c r="F142" s="272">
        <v>1391.66</v>
      </c>
      <c r="G142" s="592">
        <v>-248.392</v>
      </c>
      <c r="H142" s="272">
        <v>-83.936000000000007</v>
      </c>
      <c r="I142" s="592">
        <v>2437.886</v>
      </c>
      <c r="J142" s="272">
        <v>2538.5830000000001</v>
      </c>
    </row>
    <row r="143" spans="1:18" ht="13">
      <c r="A143" s="158"/>
      <c r="B143" s="170" t="s">
        <v>465</v>
      </c>
      <c r="C143" s="592">
        <v>-2098.252</v>
      </c>
      <c r="D143" s="272">
        <v>-283.947</v>
      </c>
      <c r="E143" s="592">
        <v>-1382.652</v>
      </c>
      <c r="F143" s="272">
        <v>-1365.6030000000001</v>
      </c>
      <c r="G143" s="592">
        <v>5837.3860000000004</v>
      </c>
      <c r="H143" s="272">
        <v>353.04300000000001</v>
      </c>
      <c r="I143" s="592">
        <v>2356.482</v>
      </c>
      <c r="J143" s="272">
        <v>-1296.5070000000001</v>
      </c>
    </row>
    <row r="144" spans="1:18" ht="13">
      <c r="A144" s="158"/>
      <c r="B144" s="170" t="s">
        <v>466</v>
      </c>
      <c r="C144" s="592">
        <v>705.86500000000001</v>
      </c>
      <c r="D144" s="272">
        <v>-136.595</v>
      </c>
      <c r="E144" s="592">
        <v>-322.625</v>
      </c>
      <c r="F144" s="272">
        <v>-463.351</v>
      </c>
      <c r="G144" s="592">
        <v>-3424.502</v>
      </c>
      <c r="H144" s="272">
        <v>-274.20699999999999</v>
      </c>
      <c r="I144" s="592">
        <v>-3041.2620000000002</v>
      </c>
      <c r="J144" s="272">
        <v>-874.15300000000002</v>
      </c>
    </row>
  </sheetData>
  <mergeCells count="32">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A139:B140"/>
    <mergeCell ref="A76:B76"/>
    <mergeCell ref="A78:B79"/>
    <mergeCell ref="C138:D138"/>
    <mergeCell ref="E138:F138"/>
    <mergeCell ref="C76:F76"/>
    <mergeCell ref="C77:D77"/>
    <mergeCell ref="E77:F77"/>
    <mergeCell ref="O77:P77"/>
    <mergeCell ref="Q77:R77"/>
    <mergeCell ref="O76:R76"/>
    <mergeCell ref="G77:H77"/>
    <mergeCell ref="I77:J77"/>
    <mergeCell ref="K77:L77"/>
    <mergeCell ref="M77:N77"/>
    <mergeCell ref="K76:N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146"/>
  <sheetViews>
    <sheetView topLeftCell="Z71" zoomScaleNormal="100" workbookViewId="0">
      <selection activeCell="AE110" sqref="AE110"/>
    </sheetView>
  </sheetViews>
  <sheetFormatPr baseColWidth="10" defaultColWidth="11.453125" defaultRowHeight="12.5"/>
  <cols>
    <col min="1" max="1" width="2.81640625" style="89" customWidth="1"/>
    <col min="2" max="2" width="69.7265625" style="89" customWidth="1"/>
    <col min="3" max="3" width="20.26953125" style="89" customWidth="1"/>
    <col min="4" max="4" width="21.26953125" style="89" customWidth="1"/>
    <col min="5" max="5" width="20.26953125" style="89" customWidth="1"/>
    <col min="6" max="6" width="19" style="89" customWidth="1"/>
    <col min="7" max="7" width="21.54296875" style="89" customWidth="1"/>
    <col min="8" max="8" width="20" style="89" customWidth="1"/>
    <col min="9" max="9" width="20.1796875" style="89" customWidth="1"/>
    <col min="10" max="12" width="20.81640625" style="89" customWidth="1"/>
    <col min="13" max="13" width="21.1796875" style="89" customWidth="1"/>
    <col min="14" max="14" width="21" style="89" customWidth="1"/>
    <col min="15" max="15" width="19.26953125" style="89" customWidth="1"/>
    <col min="16" max="16" width="21.453125" style="89" customWidth="1"/>
    <col min="17" max="17" width="19.453125" style="89" customWidth="1"/>
    <col min="18" max="18" width="19" style="89" customWidth="1"/>
    <col min="19" max="20" width="14.26953125" style="89" customWidth="1"/>
    <col min="21" max="21" width="13.54296875" style="89" customWidth="1"/>
    <col min="22" max="22" width="12.26953125" style="89" customWidth="1"/>
    <col min="23" max="23" width="15.453125" style="89" customWidth="1"/>
    <col min="24" max="24" width="17.1796875" style="89" customWidth="1"/>
    <col min="25" max="25" width="17.81640625" style="89" customWidth="1"/>
    <col min="26" max="26" width="16.7265625" style="89" customWidth="1"/>
    <col min="27" max="27" width="17.81640625" style="89" customWidth="1"/>
    <col min="28" max="28" width="18.453125" style="89" customWidth="1"/>
    <col min="29" max="29" width="16.1796875" style="89" customWidth="1"/>
    <col min="30" max="30" width="16.26953125" style="89" customWidth="1"/>
    <col min="31" max="31" width="21.26953125" style="89" customWidth="1"/>
    <col min="32" max="32" width="15.1796875" style="89" customWidth="1"/>
    <col min="33" max="33" width="14.1796875" style="89" customWidth="1"/>
    <col min="34" max="34" width="15.54296875" style="89" customWidth="1"/>
    <col min="37" max="37" width="44.7265625" customWidth="1"/>
  </cols>
  <sheetData>
    <row r="1" spans="1:34">
      <c r="A1" s="88"/>
      <c r="C1" s="168"/>
      <c r="D1" s="168"/>
      <c r="E1" s="168"/>
      <c r="F1" s="168"/>
      <c r="G1" s="168"/>
      <c r="H1" s="168"/>
      <c r="I1" s="168"/>
      <c r="J1" s="168"/>
      <c r="K1" s="168"/>
      <c r="L1" s="168"/>
      <c r="M1" s="168"/>
      <c r="N1" s="168"/>
      <c r="O1" s="168"/>
      <c r="P1" s="168"/>
      <c r="Q1" s="88"/>
      <c r="R1" s="88"/>
    </row>
    <row r="2" spans="1:34" ht="13">
      <c r="A2" s="957" t="s">
        <v>467</v>
      </c>
      <c r="B2" s="958"/>
      <c r="C2" s="927" t="s">
        <v>469</v>
      </c>
      <c r="D2" s="928"/>
      <c r="E2" s="928"/>
      <c r="F2" s="928"/>
      <c r="G2" s="928"/>
      <c r="H2" s="928"/>
      <c r="I2" s="928"/>
      <c r="J2" s="928"/>
      <c r="K2" s="928"/>
      <c r="L2" s="928"/>
      <c r="M2" s="928"/>
      <c r="N2" s="928"/>
      <c r="O2" s="928"/>
      <c r="P2" s="928"/>
      <c r="Q2" s="928"/>
      <c r="R2" s="929"/>
    </row>
    <row r="3" spans="1:34" ht="13">
      <c r="A3" s="938" t="s">
        <v>0</v>
      </c>
      <c r="B3" s="939"/>
      <c r="C3" s="927" t="s">
        <v>257</v>
      </c>
      <c r="D3" s="929"/>
      <c r="E3" s="927" t="s">
        <v>7</v>
      </c>
      <c r="F3" s="929"/>
      <c r="G3" s="927" t="s">
        <v>8</v>
      </c>
      <c r="H3" s="929"/>
      <c r="I3" s="927" t="s">
        <v>9</v>
      </c>
      <c r="J3" s="929"/>
      <c r="K3" s="927" t="s">
        <v>157</v>
      </c>
      <c r="L3" s="929"/>
      <c r="M3" s="927" t="s">
        <v>46</v>
      </c>
      <c r="N3" s="929"/>
      <c r="O3" s="927" t="s">
        <v>374</v>
      </c>
      <c r="P3" s="929"/>
      <c r="Q3" s="927" t="s">
        <v>49</v>
      </c>
      <c r="R3" s="929"/>
    </row>
    <row r="4" spans="1:34" ht="13">
      <c r="A4" s="943" t="s">
        <v>375</v>
      </c>
      <c r="B4" s="953"/>
      <c r="C4" s="587" t="s">
        <v>338</v>
      </c>
      <c r="D4" s="589" t="s">
        <v>368</v>
      </c>
      <c r="E4" s="587" t="s">
        <v>338</v>
      </c>
      <c r="F4" s="589" t="s">
        <v>368</v>
      </c>
      <c r="G4" s="587" t="s">
        <v>338</v>
      </c>
      <c r="H4" s="589" t="s">
        <v>368</v>
      </c>
      <c r="I4" s="587" t="s">
        <v>338</v>
      </c>
      <c r="J4" s="589" t="s">
        <v>368</v>
      </c>
      <c r="K4" s="587" t="s">
        <v>338</v>
      </c>
      <c r="L4" s="589" t="s">
        <v>368</v>
      </c>
      <c r="M4" s="587" t="s">
        <v>338</v>
      </c>
      <c r="N4" s="589" t="s">
        <v>368</v>
      </c>
      <c r="O4" s="587" t="s">
        <v>338</v>
      </c>
      <c r="P4" s="589" t="s">
        <v>368</v>
      </c>
      <c r="Q4" s="587" t="s">
        <v>338</v>
      </c>
      <c r="R4" s="589" t="s">
        <v>368</v>
      </c>
    </row>
    <row r="5" spans="1:34" ht="13">
      <c r="A5" s="954"/>
      <c r="B5" s="955"/>
      <c r="C5" s="588" t="s">
        <v>255</v>
      </c>
      <c r="D5" s="267" t="s">
        <v>255</v>
      </c>
      <c r="E5" s="588" t="s">
        <v>255</v>
      </c>
      <c r="F5" s="267" t="s">
        <v>255</v>
      </c>
      <c r="G5" s="588" t="s">
        <v>255</v>
      </c>
      <c r="H5" s="267" t="s">
        <v>255</v>
      </c>
      <c r="I5" s="588" t="s">
        <v>255</v>
      </c>
      <c r="J5" s="267" t="s">
        <v>255</v>
      </c>
      <c r="K5" s="588" t="s">
        <v>255</v>
      </c>
      <c r="L5" s="267" t="s">
        <v>255</v>
      </c>
      <c r="M5" s="588" t="s">
        <v>255</v>
      </c>
      <c r="N5" s="267" t="s">
        <v>255</v>
      </c>
      <c r="O5" s="588" t="s">
        <v>255</v>
      </c>
      <c r="P5" s="267" t="s">
        <v>255</v>
      </c>
      <c r="Q5" s="588" t="s">
        <v>255</v>
      </c>
      <c r="R5" s="267" t="s">
        <v>255</v>
      </c>
    </row>
    <row r="6" spans="1:34" ht="13">
      <c r="A6" s="158" t="s">
        <v>376</v>
      </c>
      <c r="B6" s="159"/>
      <c r="C6" s="585">
        <v>0</v>
      </c>
      <c r="D6" s="268">
        <v>0</v>
      </c>
      <c r="E6" s="585">
        <v>85.703000000000003</v>
      </c>
      <c r="F6" s="268">
        <v>59.991999999999997</v>
      </c>
      <c r="G6" s="585">
        <v>852.70600000000002</v>
      </c>
      <c r="H6" s="268">
        <v>811.529</v>
      </c>
      <c r="I6" s="585">
        <v>213.905</v>
      </c>
      <c r="J6" s="268">
        <v>463.87900000000002</v>
      </c>
      <c r="K6" s="585">
        <v>194.779</v>
      </c>
      <c r="L6" s="268">
        <v>2165.7669999999998</v>
      </c>
      <c r="M6" s="585">
        <v>171.982</v>
      </c>
      <c r="N6" s="268">
        <v>150.01</v>
      </c>
      <c r="O6" s="585">
        <v>-0.41499999999999998</v>
      </c>
      <c r="P6" s="268">
        <v>-2.5999999999999999E-2</v>
      </c>
      <c r="Q6" s="585">
        <v>1518.66</v>
      </c>
      <c r="R6" s="268">
        <v>3651.1509999999998</v>
      </c>
      <c r="S6" s="167"/>
      <c r="T6" s="167"/>
      <c r="U6" s="167"/>
      <c r="V6" s="167"/>
      <c r="W6" s="167"/>
      <c r="X6" s="167"/>
      <c r="Y6" s="167"/>
      <c r="Z6" s="167"/>
      <c r="AA6" s="167"/>
      <c r="AB6" s="167"/>
      <c r="AC6" s="167"/>
      <c r="AD6" s="167"/>
      <c r="AE6" s="167"/>
      <c r="AF6" s="167"/>
      <c r="AG6" s="167"/>
      <c r="AH6" s="167"/>
    </row>
    <row r="7" spans="1:34">
      <c r="A7" s="160"/>
      <c r="B7" s="161" t="s">
        <v>377</v>
      </c>
      <c r="C7" s="586">
        <v>0</v>
      </c>
      <c r="D7" s="269">
        <v>0</v>
      </c>
      <c r="E7" s="586">
        <v>12.013999999999999</v>
      </c>
      <c r="F7" s="269">
        <v>2.5539999999999998</v>
      </c>
      <c r="G7" s="586">
        <v>270.61599999999999</v>
      </c>
      <c r="H7" s="269">
        <v>279.512</v>
      </c>
      <c r="I7" s="586">
        <v>7.0339999999999998</v>
      </c>
      <c r="J7" s="269">
        <v>184.16900000000001</v>
      </c>
      <c r="K7" s="586">
        <v>0</v>
      </c>
      <c r="L7" s="269">
        <v>0</v>
      </c>
      <c r="M7" s="586">
        <v>82.516000000000005</v>
      </c>
      <c r="N7" s="269">
        <v>48.69</v>
      </c>
      <c r="O7" s="586">
        <v>0</v>
      </c>
      <c r="P7" s="269">
        <v>0</v>
      </c>
      <c r="Q7" s="586">
        <v>372.18</v>
      </c>
      <c r="R7" s="269">
        <v>514.92499999999995</v>
      </c>
    </row>
    <row r="8" spans="1:34">
      <c r="A8" s="160"/>
      <c r="B8" s="161" t="s">
        <v>378</v>
      </c>
      <c r="C8" s="586">
        <v>0</v>
      </c>
      <c r="D8" s="269">
        <v>0</v>
      </c>
      <c r="E8" s="586">
        <v>28.562999999999999</v>
      </c>
      <c r="F8" s="269">
        <v>5.476</v>
      </c>
      <c r="G8" s="586">
        <v>163.619</v>
      </c>
      <c r="H8" s="269">
        <v>62.930999999999997</v>
      </c>
      <c r="I8" s="586">
        <v>14.441000000000001</v>
      </c>
      <c r="J8" s="269">
        <v>2.472</v>
      </c>
      <c r="K8" s="586">
        <v>0</v>
      </c>
      <c r="L8" s="269">
        <v>0</v>
      </c>
      <c r="M8" s="586">
        <v>1.7999999999999999E-2</v>
      </c>
      <c r="N8" s="269">
        <v>0</v>
      </c>
      <c r="O8" s="586">
        <v>0</v>
      </c>
      <c r="P8" s="269">
        <v>163.619</v>
      </c>
      <c r="Q8" s="586">
        <v>206.64099999999999</v>
      </c>
      <c r="R8" s="269">
        <v>70.879000000000005</v>
      </c>
    </row>
    <row r="9" spans="1:34">
      <c r="A9" s="160"/>
      <c r="B9" s="161" t="s">
        <v>379</v>
      </c>
      <c r="C9" s="586">
        <v>0</v>
      </c>
      <c r="D9" s="269">
        <v>0</v>
      </c>
      <c r="E9" s="586">
        <v>3.1219999999999999</v>
      </c>
      <c r="F9" s="269">
        <v>0.16400000000000001</v>
      </c>
      <c r="G9" s="586">
        <v>33.215000000000003</v>
      </c>
      <c r="H9" s="269">
        <v>11.808999999999999</v>
      </c>
      <c r="I9" s="586">
        <v>8.3930000000000007</v>
      </c>
      <c r="J9" s="269">
        <v>11.943</v>
      </c>
      <c r="K9" s="586">
        <v>0</v>
      </c>
      <c r="L9" s="269">
        <v>0</v>
      </c>
      <c r="M9" s="586">
        <v>7.976</v>
      </c>
      <c r="N9" s="269">
        <v>6.71</v>
      </c>
      <c r="O9" s="586">
        <v>0</v>
      </c>
      <c r="P9" s="269">
        <v>33.215000000000003</v>
      </c>
      <c r="Q9" s="586">
        <v>52.706000000000003</v>
      </c>
      <c r="R9" s="269">
        <v>30.626000000000001</v>
      </c>
    </row>
    <row r="10" spans="1:34">
      <c r="A10" s="160"/>
      <c r="B10" s="161" t="s">
        <v>380</v>
      </c>
      <c r="C10" s="586">
        <v>0</v>
      </c>
      <c r="D10" s="269">
        <v>0</v>
      </c>
      <c r="E10" s="586">
        <v>32.353000000000002</v>
      </c>
      <c r="F10" s="269">
        <v>36.954999999999998</v>
      </c>
      <c r="G10" s="586">
        <v>168.708</v>
      </c>
      <c r="H10" s="269">
        <v>153.42099999999999</v>
      </c>
      <c r="I10" s="586">
        <v>66.665000000000006</v>
      </c>
      <c r="J10" s="269">
        <v>110.176</v>
      </c>
      <c r="K10" s="586">
        <v>0</v>
      </c>
      <c r="L10" s="269">
        <v>0</v>
      </c>
      <c r="M10" s="586">
        <v>53.042999999999999</v>
      </c>
      <c r="N10" s="269">
        <v>58.609000000000002</v>
      </c>
      <c r="O10" s="586">
        <v>0</v>
      </c>
      <c r="P10" s="269">
        <v>168.708</v>
      </c>
      <c r="Q10" s="586">
        <v>320.76900000000001</v>
      </c>
      <c r="R10" s="269">
        <v>359.161</v>
      </c>
    </row>
    <row r="11" spans="1:34">
      <c r="A11" s="160"/>
      <c r="B11" s="161" t="s">
        <v>381</v>
      </c>
      <c r="C11" s="586">
        <v>0</v>
      </c>
      <c r="D11" s="269">
        <v>0</v>
      </c>
      <c r="E11" s="586">
        <v>5.2999999999999999E-2</v>
      </c>
      <c r="F11" s="269">
        <v>0.56200000000000006</v>
      </c>
      <c r="G11" s="586">
        <v>166.72</v>
      </c>
      <c r="H11" s="269">
        <v>203.506</v>
      </c>
      <c r="I11" s="586">
        <v>1.3480000000000001</v>
      </c>
      <c r="J11" s="269">
        <v>1.2929999999999999</v>
      </c>
      <c r="K11" s="586">
        <v>0</v>
      </c>
      <c r="L11" s="269">
        <v>0</v>
      </c>
      <c r="M11" s="586">
        <v>1.958</v>
      </c>
      <c r="N11" s="269">
        <v>1.8029999999999999</v>
      </c>
      <c r="O11" s="586">
        <v>-0.41499999999999998</v>
      </c>
      <c r="P11" s="269">
        <v>166.72</v>
      </c>
      <c r="Q11" s="586">
        <v>169.66399999999999</v>
      </c>
      <c r="R11" s="269">
        <v>207.13800000000001</v>
      </c>
    </row>
    <row r="12" spans="1:34">
      <c r="A12" s="160"/>
      <c r="B12" s="161" t="s">
        <v>382</v>
      </c>
      <c r="C12" s="586">
        <v>0</v>
      </c>
      <c r="D12" s="269">
        <v>0</v>
      </c>
      <c r="E12" s="586">
        <v>0</v>
      </c>
      <c r="F12" s="269">
        <v>4.0990000000000002</v>
      </c>
      <c r="G12" s="586">
        <v>40.844000000000001</v>
      </c>
      <c r="H12" s="269">
        <v>36.279000000000003</v>
      </c>
      <c r="I12" s="586">
        <v>38.421999999999997</v>
      </c>
      <c r="J12" s="269">
        <v>46.018999999999998</v>
      </c>
      <c r="K12" s="586">
        <v>0</v>
      </c>
      <c r="L12" s="269">
        <v>0</v>
      </c>
      <c r="M12" s="586">
        <v>9.1370000000000005</v>
      </c>
      <c r="N12" s="269">
        <v>8.3580000000000005</v>
      </c>
      <c r="O12" s="586">
        <v>0</v>
      </c>
      <c r="P12" s="269">
        <v>40.844000000000001</v>
      </c>
      <c r="Q12" s="586">
        <v>88.403000000000006</v>
      </c>
      <c r="R12" s="269">
        <v>94.754999999999995</v>
      </c>
    </row>
    <row r="13" spans="1:34">
      <c r="A13" s="160"/>
      <c r="B13" s="161" t="s">
        <v>383</v>
      </c>
      <c r="C13" s="586">
        <v>0</v>
      </c>
      <c r="D13" s="269">
        <v>0</v>
      </c>
      <c r="E13" s="586">
        <v>9.5980000000000008</v>
      </c>
      <c r="F13" s="269">
        <v>1.1160000000000001</v>
      </c>
      <c r="G13" s="586">
        <v>8.984</v>
      </c>
      <c r="H13" s="269">
        <v>4.7030000000000003</v>
      </c>
      <c r="I13" s="586">
        <v>26.876999999999999</v>
      </c>
      <c r="J13" s="269">
        <v>-1.704</v>
      </c>
      <c r="K13" s="586">
        <v>0</v>
      </c>
      <c r="L13" s="269">
        <v>0</v>
      </c>
      <c r="M13" s="586">
        <v>17.334</v>
      </c>
      <c r="N13" s="269">
        <v>25.84</v>
      </c>
      <c r="O13" s="586">
        <v>0</v>
      </c>
      <c r="P13" s="269">
        <v>8.984</v>
      </c>
      <c r="Q13" s="586">
        <v>62.792999999999999</v>
      </c>
      <c r="R13" s="269">
        <v>29.954999999999998</v>
      </c>
    </row>
    <row r="14" spans="1:34">
      <c r="A14" s="168"/>
      <c r="B14" s="168"/>
      <c r="C14" s="168"/>
      <c r="D14" s="168"/>
      <c r="E14" s="168"/>
      <c r="F14" s="168"/>
      <c r="G14" s="168"/>
      <c r="H14" s="168"/>
      <c r="I14" s="168"/>
      <c r="J14" s="168"/>
      <c r="K14" s="168"/>
      <c r="L14" s="168"/>
      <c r="M14" s="168"/>
      <c r="N14" s="168"/>
      <c r="O14" s="168"/>
      <c r="P14" s="168"/>
      <c r="Q14" s="168"/>
      <c r="R14" s="168"/>
    </row>
    <row r="15" spans="1:34" ht="25">
      <c r="A15" s="160"/>
      <c r="B15" s="164" t="s">
        <v>384</v>
      </c>
      <c r="C15" s="586">
        <v>0</v>
      </c>
      <c r="D15" s="270">
        <v>0</v>
      </c>
      <c r="E15" s="586">
        <v>0</v>
      </c>
      <c r="F15" s="270">
        <v>9.0660000000000007</v>
      </c>
      <c r="G15" s="586">
        <v>0</v>
      </c>
      <c r="H15" s="270">
        <v>59.368000000000002</v>
      </c>
      <c r="I15" s="586">
        <v>50.725000000000001</v>
      </c>
      <c r="J15" s="270">
        <v>109.511</v>
      </c>
      <c r="K15" s="586">
        <v>194.779</v>
      </c>
      <c r="L15" s="270">
        <v>2165.7669999999998</v>
      </c>
      <c r="M15" s="586">
        <v>0</v>
      </c>
      <c r="N15" s="270">
        <v>0</v>
      </c>
      <c r="O15" s="586">
        <v>0</v>
      </c>
      <c r="P15" s="270">
        <v>0</v>
      </c>
      <c r="Q15" s="586">
        <v>245.50399999999999</v>
      </c>
      <c r="R15" s="270">
        <v>2343.712</v>
      </c>
    </row>
    <row r="16" spans="1:34">
      <c r="A16" s="168"/>
      <c r="B16" s="168"/>
      <c r="C16" s="168"/>
      <c r="D16" s="168"/>
      <c r="E16" s="168"/>
      <c r="F16" s="168"/>
      <c r="G16" s="168"/>
      <c r="H16" s="168"/>
      <c r="I16" s="168"/>
      <c r="J16" s="168"/>
      <c r="K16" s="168"/>
      <c r="L16" s="168"/>
      <c r="M16" s="168"/>
      <c r="N16" s="168"/>
      <c r="O16" s="168"/>
      <c r="P16" s="168"/>
      <c r="Q16" s="168"/>
      <c r="R16" s="168"/>
    </row>
    <row r="17" spans="1:34" ht="13">
      <c r="A17" s="158" t="s">
        <v>385</v>
      </c>
      <c r="B17" s="159"/>
      <c r="C17" s="585">
        <v>0</v>
      </c>
      <c r="D17" s="271">
        <v>0</v>
      </c>
      <c r="E17" s="585">
        <v>79.900999999999996</v>
      </c>
      <c r="F17" s="271">
        <v>103.081</v>
      </c>
      <c r="G17" s="585">
        <v>5288.83</v>
      </c>
      <c r="H17" s="271">
        <v>6344.567</v>
      </c>
      <c r="I17" s="585">
        <v>3303.6860000000001</v>
      </c>
      <c r="J17" s="271">
        <v>3500.1660000000002</v>
      </c>
      <c r="K17" s="585">
        <v>0</v>
      </c>
      <c r="L17" s="271">
        <v>0</v>
      </c>
      <c r="M17" s="585">
        <v>1445.729</v>
      </c>
      <c r="N17" s="271">
        <v>1498.307</v>
      </c>
      <c r="O17" s="585">
        <v>0</v>
      </c>
      <c r="P17" s="271">
        <v>0</v>
      </c>
      <c r="Q17" s="585">
        <v>10118.146000000001</v>
      </c>
      <c r="R17" s="271">
        <v>11446.120999999999</v>
      </c>
      <c r="S17" s="167"/>
      <c r="T17" s="167"/>
      <c r="U17" s="167"/>
      <c r="V17" s="167"/>
      <c r="W17" s="167"/>
      <c r="X17" s="167"/>
      <c r="Y17" s="167"/>
      <c r="Z17" s="167"/>
      <c r="AA17" s="167"/>
      <c r="AB17" s="167"/>
      <c r="AC17" s="167"/>
      <c r="AD17" s="167"/>
      <c r="AE17" s="167"/>
      <c r="AF17" s="167"/>
      <c r="AG17" s="167"/>
      <c r="AH17" s="167"/>
    </row>
    <row r="18" spans="1:34">
      <c r="A18" s="160"/>
      <c r="B18" s="161" t="s">
        <v>386</v>
      </c>
      <c r="C18" s="586">
        <v>0</v>
      </c>
      <c r="D18" s="270">
        <v>0</v>
      </c>
      <c r="E18" s="586">
        <v>11.25</v>
      </c>
      <c r="F18" s="270">
        <v>5.44</v>
      </c>
      <c r="G18" s="586">
        <v>318.67599999999999</v>
      </c>
      <c r="H18" s="270">
        <v>381.375</v>
      </c>
      <c r="I18" s="586">
        <v>3.5000000000000003E-2</v>
      </c>
      <c r="J18" s="270">
        <v>0.05</v>
      </c>
      <c r="K18" s="586">
        <v>0</v>
      </c>
      <c r="L18" s="270">
        <v>0</v>
      </c>
      <c r="M18" s="586">
        <v>85.858999999999995</v>
      </c>
      <c r="N18" s="270">
        <v>87.635999999999996</v>
      </c>
      <c r="O18" s="586">
        <v>0</v>
      </c>
      <c r="P18" s="270">
        <v>0</v>
      </c>
      <c r="Q18" s="586">
        <v>415.82</v>
      </c>
      <c r="R18" s="270">
        <v>474.50099999999998</v>
      </c>
    </row>
    <row r="19" spans="1:34">
      <c r="A19" s="160"/>
      <c r="B19" s="161" t="s">
        <v>387</v>
      </c>
      <c r="C19" s="586">
        <v>0</v>
      </c>
      <c r="D19" s="270">
        <v>0</v>
      </c>
      <c r="E19" s="586">
        <v>0.12</v>
      </c>
      <c r="F19" s="270">
        <v>0</v>
      </c>
      <c r="G19" s="586">
        <v>44.718000000000004</v>
      </c>
      <c r="H19" s="270">
        <v>69.926000000000002</v>
      </c>
      <c r="I19" s="586">
        <v>10.259</v>
      </c>
      <c r="J19" s="270">
        <v>12.401999999999999</v>
      </c>
      <c r="K19" s="586">
        <v>0</v>
      </c>
      <c r="L19" s="270">
        <v>0</v>
      </c>
      <c r="M19" s="586">
        <v>14.737</v>
      </c>
      <c r="N19" s="270">
        <v>18.283999999999999</v>
      </c>
      <c r="O19" s="586">
        <v>0</v>
      </c>
      <c r="P19" s="270">
        <v>0</v>
      </c>
      <c r="Q19" s="586">
        <v>69.834000000000003</v>
      </c>
      <c r="R19" s="270">
        <v>100.61199999999999</v>
      </c>
    </row>
    <row r="20" spans="1:34">
      <c r="A20" s="160"/>
      <c r="B20" s="161" t="s">
        <v>388</v>
      </c>
      <c r="C20" s="586">
        <v>0</v>
      </c>
      <c r="D20" s="270">
        <v>0</v>
      </c>
      <c r="E20" s="586">
        <v>66.963999999999999</v>
      </c>
      <c r="F20" s="270">
        <v>94.873999999999995</v>
      </c>
      <c r="G20" s="586">
        <v>5.6390000000000002</v>
      </c>
      <c r="H20" s="270">
        <v>5.9779999999999998</v>
      </c>
      <c r="I20" s="586">
        <v>6.03</v>
      </c>
      <c r="J20" s="270">
        <v>5.923</v>
      </c>
      <c r="K20" s="586">
        <v>0</v>
      </c>
      <c r="L20" s="270">
        <v>0</v>
      </c>
      <c r="M20" s="586">
        <v>0.51</v>
      </c>
      <c r="N20" s="270">
        <v>0.51</v>
      </c>
      <c r="O20" s="586">
        <v>0</v>
      </c>
      <c r="P20" s="270">
        <v>0</v>
      </c>
      <c r="Q20" s="586">
        <v>79.143000000000001</v>
      </c>
      <c r="R20" s="270">
        <v>107.285</v>
      </c>
    </row>
    <row r="21" spans="1:34">
      <c r="A21" s="160"/>
      <c r="B21" s="161" t="s">
        <v>389</v>
      </c>
      <c r="C21" s="586">
        <v>0</v>
      </c>
      <c r="D21" s="270">
        <v>0</v>
      </c>
      <c r="E21" s="586">
        <v>0</v>
      </c>
      <c r="F21" s="270">
        <v>0</v>
      </c>
      <c r="G21" s="586">
        <v>0</v>
      </c>
      <c r="H21" s="270">
        <v>0</v>
      </c>
      <c r="I21" s="586">
        <v>0</v>
      </c>
      <c r="J21" s="270">
        <v>0</v>
      </c>
      <c r="K21" s="586">
        <v>0</v>
      </c>
      <c r="L21" s="270">
        <v>0</v>
      </c>
      <c r="M21" s="586">
        <v>0</v>
      </c>
      <c r="N21" s="270">
        <v>0</v>
      </c>
      <c r="O21" s="586">
        <v>0</v>
      </c>
      <c r="P21" s="270">
        <v>0</v>
      </c>
      <c r="Q21" s="586">
        <v>0</v>
      </c>
      <c r="R21" s="270">
        <v>0</v>
      </c>
    </row>
    <row r="22" spans="1:34">
      <c r="A22" s="160"/>
      <c r="B22" s="161" t="s">
        <v>390</v>
      </c>
      <c r="C22" s="586">
        <v>0</v>
      </c>
      <c r="D22" s="270">
        <v>0</v>
      </c>
      <c r="E22" s="586">
        <v>0.58899999999999997</v>
      </c>
      <c r="F22" s="270">
        <v>0.40400000000000003</v>
      </c>
      <c r="G22" s="586">
        <v>48.399000000000001</v>
      </c>
      <c r="H22" s="270">
        <v>2.1869999999999998</v>
      </c>
      <c r="I22" s="586">
        <v>568.49099999999999</v>
      </c>
      <c r="J22" s="270">
        <v>646.49199999999996</v>
      </c>
      <c r="K22" s="586">
        <v>0</v>
      </c>
      <c r="L22" s="270">
        <v>0</v>
      </c>
      <c r="M22" s="586">
        <v>356.22399999999999</v>
      </c>
      <c r="N22" s="270">
        <v>356.22399999999999</v>
      </c>
      <c r="O22" s="586">
        <v>0</v>
      </c>
      <c r="P22" s="270">
        <v>0</v>
      </c>
      <c r="Q22" s="586">
        <v>973.70299999999997</v>
      </c>
      <c r="R22" s="270">
        <v>1005.307</v>
      </c>
    </row>
    <row r="23" spans="1:34">
      <c r="A23" s="160"/>
      <c r="B23" s="161" t="s">
        <v>391</v>
      </c>
      <c r="C23" s="586">
        <v>0</v>
      </c>
      <c r="D23" s="270">
        <v>0</v>
      </c>
      <c r="E23" s="586">
        <v>1.6E-2</v>
      </c>
      <c r="F23" s="270">
        <v>0.48799999999999999</v>
      </c>
      <c r="G23" s="586">
        <v>161.071</v>
      </c>
      <c r="H23" s="270">
        <v>219.589</v>
      </c>
      <c r="I23" s="586">
        <v>57.396999999999998</v>
      </c>
      <c r="J23" s="270">
        <v>83.11</v>
      </c>
      <c r="K23" s="586">
        <v>0</v>
      </c>
      <c r="L23" s="270">
        <v>0</v>
      </c>
      <c r="M23" s="586">
        <v>169.12299999999999</v>
      </c>
      <c r="N23" s="270">
        <v>186.01400000000001</v>
      </c>
      <c r="O23" s="586">
        <v>0</v>
      </c>
      <c r="P23" s="270">
        <v>0</v>
      </c>
      <c r="Q23" s="586">
        <v>387.60700000000003</v>
      </c>
      <c r="R23" s="270">
        <v>489.20100000000002</v>
      </c>
    </row>
    <row r="24" spans="1:34">
      <c r="A24" s="160"/>
      <c r="B24" s="161" t="s">
        <v>392</v>
      </c>
      <c r="C24" s="586">
        <v>0</v>
      </c>
      <c r="D24" s="270">
        <v>0</v>
      </c>
      <c r="E24" s="586">
        <v>0</v>
      </c>
      <c r="F24" s="270">
        <v>0</v>
      </c>
      <c r="G24" s="586">
        <v>0</v>
      </c>
      <c r="H24" s="270">
        <v>0</v>
      </c>
      <c r="I24" s="586">
        <v>0</v>
      </c>
      <c r="J24" s="270">
        <v>0</v>
      </c>
      <c r="K24" s="586">
        <v>0</v>
      </c>
      <c r="L24" s="270">
        <v>0</v>
      </c>
      <c r="M24" s="586">
        <v>1.1579999999999999</v>
      </c>
      <c r="N24" s="270">
        <v>1.1579999999999999</v>
      </c>
      <c r="O24" s="586">
        <v>0</v>
      </c>
      <c r="P24" s="270">
        <v>0</v>
      </c>
      <c r="Q24" s="586">
        <v>1.1579999999999999</v>
      </c>
      <c r="R24" s="270">
        <v>1.1579999999999999</v>
      </c>
    </row>
    <row r="25" spans="1:34">
      <c r="A25" s="160"/>
      <c r="B25" s="161" t="s">
        <v>393</v>
      </c>
      <c r="C25" s="586">
        <v>0</v>
      </c>
      <c r="D25" s="270">
        <v>0</v>
      </c>
      <c r="E25" s="586">
        <v>0.83899999999999997</v>
      </c>
      <c r="F25" s="270">
        <v>0.56100000000000005</v>
      </c>
      <c r="G25" s="586">
        <v>4624.2860000000001</v>
      </c>
      <c r="H25" s="270">
        <v>5590.8779999999997</v>
      </c>
      <c r="I25" s="586">
        <v>2622.0859999999998</v>
      </c>
      <c r="J25" s="270">
        <v>2705.5189999999998</v>
      </c>
      <c r="K25" s="586">
        <v>0</v>
      </c>
      <c r="L25" s="270">
        <v>0</v>
      </c>
      <c r="M25" s="586">
        <v>803.93899999999996</v>
      </c>
      <c r="N25" s="270">
        <v>833.97900000000004</v>
      </c>
      <c r="O25" s="586">
        <v>0</v>
      </c>
      <c r="P25" s="270">
        <v>0</v>
      </c>
      <c r="Q25" s="586">
        <v>8051.15</v>
      </c>
      <c r="R25" s="270">
        <v>9130.9369999999999</v>
      </c>
    </row>
    <row r="26" spans="1:34">
      <c r="A26" s="160"/>
      <c r="B26" s="161" t="s">
        <v>394</v>
      </c>
      <c r="C26" s="586">
        <v>0</v>
      </c>
      <c r="D26" s="270">
        <v>0</v>
      </c>
      <c r="E26" s="586">
        <v>0</v>
      </c>
      <c r="F26" s="270">
        <v>0</v>
      </c>
      <c r="G26" s="586">
        <v>0</v>
      </c>
      <c r="H26" s="270">
        <v>0</v>
      </c>
      <c r="I26" s="586">
        <v>0</v>
      </c>
      <c r="J26" s="270">
        <v>0</v>
      </c>
      <c r="K26" s="586">
        <v>0</v>
      </c>
      <c r="L26" s="270">
        <v>0</v>
      </c>
      <c r="M26" s="586">
        <v>0</v>
      </c>
      <c r="N26" s="270">
        <v>0</v>
      </c>
      <c r="O26" s="586">
        <v>0</v>
      </c>
      <c r="P26" s="270">
        <v>0</v>
      </c>
      <c r="Q26" s="586">
        <v>0</v>
      </c>
      <c r="R26" s="270">
        <v>0</v>
      </c>
    </row>
    <row r="27" spans="1:34">
      <c r="A27" s="160"/>
      <c r="B27" s="161" t="s">
        <v>395</v>
      </c>
      <c r="C27" s="586">
        <v>0</v>
      </c>
      <c r="D27" s="270">
        <v>0</v>
      </c>
      <c r="E27" s="586">
        <v>0</v>
      </c>
      <c r="F27" s="270">
        <v>0</v>
      </c>
      <c r="G27" s="586">
        <v>70.313000000000002</v>
      </c>
      <c r="H27" s="270">
        <v>54.305999999999997</v>
      </c>
      <c r="I27" s="586">
        <v>39.387999999999998</v>
      </c>
      <c r="J27" s="270">
        <v>46.67</v>
      </c>
      <c r="K27" s="586">
        <v>0</v>
      </c>
      <c r="L27" s="270">
        <v>0</v>
      </c>
      <c r="M27" s="586">
        <v>11.62</v>
      </c>
      <c r="N27" s="270">
        <v>11.287000000000001</v>
      </c>
      <c r="O27" s="586">
        <v>0</v>
      </c>
      <c r="P27" s="270">
        <v>0</v>
      </c>
      <c r="Q27" s="586">
        <v>121.321</v>
      </c>
      <c r="R27" s="270">
        <v>112.26300000000001</v>
      </c>
    </row>
    <row r="28" spans="1:34">
      <c r="A28" s="160"/>
      <c r="B28" s="161" t="s">
        <v>396</v>
      </c>
      <c r="C28" s="586">
        <v>0</v>
      </c>
      <c r="D28" s="270">
        <v>0</v>
      </c>
      <c r="E28" s="586">
        <v>0.123</v>
      </c>
      <c r="F28" s="270">
        <v>1.3140000000000001</v>
      </c>
      <c r="G28" s="586">
        <v>15.728</v>
      </c>
      <c r="H28" s="270">
        <v>20.327999999999999</v>
      </c>
      <c r="I28" s="586">
        <v>0</v>
      </c>
      <c r="J28" s="270">
        <v>0</v>
      </c>
      <c r="K28" s="586">
        <v>0</v>
      </c>
      <c r="L28" s="270">
        <v>0</v>
      </c>
      <c r="M28" s="586">
        <v>2.5590000000000002</v>
      </c>
      <c r="N28" s="270">
        <v>3.2149999999999999</v>
      </c>
      <c r="O28" s="586">
        <v>0</v>
      </c>
      <c r="P28" s="270">
        <v>0</v>
      </c>
      <c r="Q28" s="586">
        <v>18.41</v>
      </c>
      <c r="R28" s="270">
        <v>24.856999999999999</v>
      </c>
    </row>
    <row r="29" spans="1:34">
      <c r="A29" s="168"/>
      <c r="B29" s="168"/>
      <c r="C29" s="168"/>
      <c r="D29" s="168"/>
      <c r="E29" s="168"/>
      <c r="F29" s="168"/>
      <c r="G29" s="168"/>
      <c r="H29" s="168"/>
      <c r="I29" s="168"/>
      <c r="J29" s="168"/>
      <c r="K29" s="168"/>
      <c r="L29" s="168"/>
      <c r="M29" s="168"/>
      <c r="N29" s="168"/>
      <c r="O29" s="168"/>
      <c r="P29" s="168"/>
      <c r="Q29" s="168"/>
      <c r="R29" s="168"/>
    </row>
    <row r="30" spans="1:34" ht="13">
      <c r="A30" s="171" t="s">
        <v>397</v>
      </c>
      <c r="B30" s="161"/>
      <c r="C30" s="585">
        <v>0</v>
      </c>
      <c r="D30" s="268">
        <v>0</v>
      </c>
      <c r="E30" s="585">
        <v>165.60400000000001</v>
      </c>
      <c r="F30" s="268">
        <v>163.07300000000001</v>
      </c>
      <c r="G30" s="585">
        <v>6141.5360000000001</v>
      </c>
      <c r="H30" s="268">
        <v>7156.0959999999995</v>
      </c>
      <c r="I30" s="585">
        <v>3517.5909999999999</v>
      </c>
      <c r="J30" s="268">
        <v>3964.0450000000001</v>
      </c>
      <c r="K30" s="585">
        <v>194.779</v>
      </c>
      <c r="L30" s="268">
        <v>2165.7669999999998</v>
      </c>
      <c r="M30" s="585">
        <v>1617.711</v>
      </c>
      <c r="N30" s="268">
        <v>1648.317</v>
      </c>
      <c r="O30" s="585">
        <v>-0.41499999999999998</v>
      </c>
      <c r="P30" s="268">
        <v>-2.5999999999999999E-2</v>
      </c>
      <c r="Q30" s="585">
        <v>11636.806</v>
      </c>
      <c r="R30" s="268">
        <v>15097.272000000001</v>
      </c>
    </row>
    <row r="31" spans="1:34">
      <c r="A31" s="168"/>
      <c r="B31" s="168"/>
      <c r="C31" s="157"/>
      <c r="D31" s="157"/>
      <c r="E31" s="157"/>
      <c r="F31" s="157"/>
      <c r="G31" s="157"/>
      <c r="H31" s="157"/>
      <c r="I31" s="157"/>
      <c r="J31" s="157"/>
      <c r="K31" s="157"/>
      <c r="L31" s="157"/>
      <c r="M31" s="157"/>
      <c r="N31" s="157"/>
      <c r="O31" s="157"/>
      <c r="P31" s="157"/>
      <c r="Q31" s="88"/>
      <c r="R31" s="88"/>
    </row>
    <row r="32" spans="1:34">
      <c r="A32" s="168"/>
      <c r="B32" s="168"/>
      <c r="C32" s="157"/>
      <c r="D32" s="157"/>
      <c r="E32" s="157"/>
      <c r="F32" s="157"/>
      <c r="G32" s="157"/>
      <c r="H32" s="157"/>
      <c r="I32" s="157"/>
      <c r="J32" s="157"/>
      <c r="K32" s="157"/>
      <c r="L32" s="157"/>
      <c r="M32" s="157"/>
      <c r="N32" s="157"/>
      <c r="O32" s="157"/>
      <c r="P32" s="157"/>
      <c r="Q32" s="88"/>
      <c r="R32" s="88"/>
    </row>
    <row r="33" spans="1:34">
      <c r="A33" s="168"/>
      <c r="B33" s="168"/>
      <c r="C33" s="231"/>
      <c r="D33" s="157"/>
      <c r="E33" s="157"/>
      <c r="F33" s="157"/>
      <c r="G33" s="157"/>
      <c r="H33" s="157"/>
      <c r="I33" s="157"/>
      <c r="J33" s="157"/>
      <c r="K33" s="157"/>
      <c r="L33" s="157"/>
      <c r="M33" s="157"/>
      <c r="N33" s="157"/>
      <c r="O33" s="157"/>
      <c r="P33" s="157"/>
      <c r="Q33" s="88"/>
      <c r="R33" s="88"/>
    </row>
    <row r="34" spans="1:34" ht="13">
      <c r="A34" s="957" t="s">
        <v>467</v>
      </c>
      <c r="B34" s="958"/>
      <c r="C34" s="927" t="s">
        <v>469</v>
      </c>
      <c r="D34" s="928"/>
      <c r="E34" s="928"/>
      <c r="F34" s="928"/>
      <c r="G34" s="928"/>
      <c r="H34" s="928"/>
      <c r="I34" s="928"/>
      <c r="J34" s="928"/>
      <c r="K34" s="928"/>
      <c r="L34" s="928"/>
      <c r="M34" s="928"/>
      <c r="N34" s="928"/>
      <c r="O34" s="928"/>
      <c r="P34" s="928"/>
      <c r="Q34" s="928"/>
      <c r="R34" s="929"/>
    </row>
    <row r="35" spans="1:34" ht="13">
      <c r="A35" s="938" t="s">
        <v>0</v>
      </c>
      <c r="B35" s="939"/>
      <c r="C35" s="927" t="s">
        <v>257</v>
      </c>
      <c r="D35" s="929"/>
      <c r="E35" s="927" t="s">
        <v>7</v>
      </c>
      <c r="F35" s="929"/>
      <c r="G35" s="927" t="s">
        <v>8</v>
      </c>
      <c r="H35" s="929"/>
      <c r="I35" s="927" t="s">
        <v>9</v>
      </c>
      <c r="J35" s="929"/>
      <c r="K35" s="927" t="s">
        <v>157</v>
      </c>
      <c r="L35" s="929"/>
      <c r="M35" s="927" t="s">
        <v>46</v>
      </c>
      <c r="N35" s="929"/>
      <c r="O35" s="927" t="s">
        <v>374</v>
      </c>
      <c r="P35" s="929"/>
      <c r="Q35" s="927" t="s">
        <v>49</v>
      </c>
      <c r="R35" s="929"/>
    </row>
    <row r="36" spans="1:34" ht="13">
      <c r="A36" s="930" t="s">
        <v>398</v>
      </c>
      <c r="B36" s="956"/>
      <c r="C36" s="587" t="s">
        <v>338</v>
      </c>
      <c r="D36" s="589" t="s">
        <v>368</v>
      </c>
      <c r="E36" s="587" t="s">
        <v>338</v>
      </c>
      <c r="F36" s="589" t="s">
        <v>368</v>
      </c>
      <c r="G36" s="587" t="s">
        <v>338</v>
      </c>
      <c r="H36" s="589" t="s">
        <v>368</v>
      </c>
      <c r="I36" s="587" t="s">
        <v>338</v>
      </c>
      <c r="J36" s="589" t="s">
        <v>368</v>
      </c>
      <c r="K36" s="587" t="s">
        <v>338</v>
      </c>
      <c r="L36" s="589" t="s">
        <v>368</v>
      </c>
      <c r="M36" s="587" t="s">
        <v>338</v>
      </c>
      <c r="N36" s="589" t="s">
        <v>368</v>
      </c>
      <c r="O36" s="587" t="s">
        <v>338</v>
      </c>
      <c r="P36" s="589" t="s">
        <v>368</v>
      </c>
      <c r="Q36" s="587" t="s">
        <v>338</v>
      </c>
      <c r="R36" s="589" t="s">
        <v>368</v>
      </c>
    </row>
    <row r="37" spans="1:34" ht="13">
      <c r="A37" s="936"/>
      <c r="B37" s="937"/>
      <c r="C37" s="588" t="s">
        <v>255</v>
      </c>
      <c r="D37" s="267" t="s">
        <v>255</v>
      </c>
      <c r="E37" s="588" t="s">
        <v>255</v>
      </c>
      <c r="F37" s="267" t="s">
        <v>255</v>
      </c>
      <c r="G37" s="588" t="s">
        <v>255</v>
      </c>
      <c r="H37" s="267" t="s">
        <v>255</v>
      </c>
      <c r="I37" s="588" t="s">
        <v>255</v>
      </c>
      <c r="J37" s="267" t="s">
        <v>255</v>
      </c>
      <c r="K37" s="588" t="s">
        <v>255</v>
      </c>
      <c r="L37" s="267" t="s">
        <v>255</v>
      </c>
      <c r="M37" s="588" t="s">
        <v>255</v>
      </c>
      <c r="N37" s="267" t="s">
        <v>255</v>
      </c>
      <c r="O37" s="588" t="s">
        <v>255</v>
      </c>
      <c r="P37" s="267" t="s">
        <v>255</v>
      </c>
      <c r="Q37" s="588" t="s">
        <v>255</v>
      </c>
      <c r="R37" s="267" t="s">
        <v>255</v>
      </c>
    </row>
    <row r="38" spans="1:34" ht="13">
      <c r="A38" s="158" t="s">
        <v>399</v>
      </c>
      <c r="B38" s="159"/>
      <c r="C38" s="586">
        <v>0</v>
      </c>
      <c r="D38" s="271">
        <v>0</v>
      </c>
      <c r="E38" s="600">
        <v>49.551000000000002</v>
      </c>
      <c r="F38" s="271">
        <v>26.251999999999999</v>
      </c>
      <c r="G38" s="600">
        <v>840.89700000000005</v>
      </c>
      <c r="H38" s="271">
        <v>880.09799999999996</v>
      </c>
      <c r="I38" s="600">
        <v>766.197</v>
      </c>
      <c r="J38" s="271">
        <v>792.09299999999996</v>
      </c>
      <c r="K38" s="600">
        <v>113.565</v>
      </c>
      <c r="L38" s="271">
        <v>1091.567</v>
      </c>
      <c r="M38" s="600">
        <v>108.58</v>
      </c>
      <c r="N38" s="271">
        <v>135.63800000000001</v>
      </c>
      <c r="O38" s="600">
        <v>-0.41499999999999998</v>
      </c>
      <c r="P38" s="271">
        <v>-2.5999999999999999E-2</v>
      </c>
      <c r="Q38" s="600">
        <v>1878.375</v>
      </c>
      <c r="R38" s="271">
        <v>2925.6219999999998</v>
      </c>
      <c r="S38" s="167"/>
      <c r="T38" s="167"/>
      <c r="U38" s="167"/>
      <c r="V38" s="167"/>
      <c r="W38" s="167"/>
      <c r="X38" s="167"/>
      <c r="Y38" s="167"/>
      <c r="Z38" s="167"/>
      <c r="AA38" s="167"/>
      <c r="AB38" s="167"/>
      <c r="AC38" s="167"/>
      <c r="AD38" s="167"/>
      <c r="AE38" s="167"/>
      <c r="AF38" s="167"/>
      <c r="AG38" s="167"/>
      <c r="AH38" s="167"/>
    </row>
    <row r="39" spans="1:34" s="817" customFormat="1">
      <c r="A39" s="818"/>
      <c r="B39" s="819" t="s">
        <v>400</v>
      </c>
      <c r="C39" s="820">
        <v>0</v>
      </c>
      <c r="D39" s="821">
        <v>0</v>
      </c>
      <c r="E39" s="820">
        <v>0</v>
      </c>
      <c r="F39" s="821">
        <v>0</v>
      </c>
      <c r="G39" s="820">
        <v>66.260000000000005</v>
      </c>
      <c r="H39" s="821">
        <v>80.745999999999995</v>
      </c>
      <c r="I39" s="820">
        <v>301.63499999999999</v>
      </c>
      <c r="J39" s="821">
        <v>295.22399999999999</v>
      </c>
      <c r="K39" s="820">
        <v>0</v>
      </c>
      <c r="L39" s="821">
        <v>0</v>
      </c>
      <c r="M39" s="820">
        <v>0</v>
      </c>
      <c r="N39" s="821">
        <v>0</v>
      </c>
      <c r="O39" s="820">
        <v>0</v>
      </c>
      <c r="P39" s="821">
        <v>0</v>
      </c>
      <c r="Q39" s="820">
        <v>367.89499999999998</v>
      </c>
      <c r="R39" s="821">
        <v>375.97</v>
      </c>
      <c r="S39" s="822"/>
      <c r="T39" s="822"/>
      <c r="U39" s="822"/>
      <c r="V39" s="822"/>
      <c r="W39" s="822"/>
      <c r="X39" s="822"/>
      <c r="Y39" s="822"/>
      <c r="Z39" s="822"/>
      <c r="AA39" s="822"/>
      <c r="AB39" s="822"/>
      <c r="AC39" s="822"/>
      <c r="AD39" s="822"/>
      <c r="AE39" s="822"/>
      <c r="AF39" s="822"/>
      <c r="AG39" s="822"/>
      <c r="AH39" s="822"/>
    </row>
    <row r="40" spans="1:34">
      <c r="A40" s="160"/>
      <c r="B40" s="161" t="s">
        <v>401</v>
      </c>
      <c r="C40" s="586">
        <v>0</v>
      </c>
      <c r="D40" s="270">
        <v>0</v>
      </c>
      <c r="E40" s="586">
        <v>0</v>
      </c>
      <c r="F40" s="270">
        <v>0</v>
      </c>
      <c r="G40" s="586">
        <v>2.6789999999999998</v>
      </c>
      <c r="H40" s="270">
        <v>2.62</v>
      </c>
      <c r="I40" s="586">
        <v>3.5870000000000002</v>
      </c>
      <c r="J40" s="270">
        <v>4.53</v>
      </c>
      <c r="K40" s="586">
        <v>0</v>
      </c>
      <c r="L40" s="270">
        <v>0</v>
      </c>
      <c r="M40" s="586">
        <v>1.6359999999999999</v>
      </c>
      <c r="N40" s="270">
        <v>1.66</v>
      </c>
      <c r="O40" s="586">
        <v>0</v>
      </c>
      <c r="P40" s="270">
        <v>0</v>
      </c>
      <c r="Q40" s="586">
        <v>7.9020000000000001</v>
      </c>
      <c r="R40" s="270">
        <v>8.81</v>
      </c>
    </row>
    <row r="41" spans="1:34">
      <c r="A41" s="160"/>
      <c r="B41" s="161" t="s">
        <v>402</v>
      </c>
      <c r="C41" s="586">
        <v>0</v>
      </c>
      <c r="D41" s="270">
        <v>0</v>
      </c>
      <c r="E41" s="586">
        <v>16.669</v>
      </c>
      <c r="F41" s="270">
        <v>0.95499999999999996</v>
      </c>
      <c r="G41" s="586">
        <v>287.49700000000001</v>
      </c>
      <c r="H41" s="270">
        <v>244.87799999999999</v>
      </c>
      <c r="I41" s="586">
        <v>398.19200000000001</v>
      </c>
      <c r="J41" s="270">
        <v>402.38200000000001</v>
      </c>
      <c r="K41" s="586">
        <v>0</v>
      </c>
      <c r="L41" s="270">
        <v>0</v>
      </c>
      <c r="M41" s="586">
        <v>52.798000000000002</v>
      </c>
      <c r="N41" s="270">
        <v>82.078000000000003</v>
      </c>
      <c r="O41" s="586">
        <v>0</v>
      </c>
      <c r="P41" s="270">
        <v>0</v>
      </c>
      <c r="Q41" s="586">
        <v>755.15599999999995</v>
      </c>
      <c r="R41" s="270">
        <v>730.29300000000001</v>
      </c>
    </row>
    <row r="42" spans="1:34">
      <c r="A42" s="160"/>
      <c r="B42" s="161" t="s">
        <v>403</v>
      </c>
      <c r="C42" s="586">
        <v>0</v>
      </c>
      <c r="D42" s="270">
        <v>0</v>
      </c>
      <c r="E42" s="591">
        <v>26.702000000000002</v>
      </c>
      <c r="F42" s="270">
        <v>2.3490000000000002</v>
      </c>
      <c r="G42" s="591">
        <v>435.92399999999998</v>
      </c>
      <c r="H42" s="270">
        <v>496.95600000000002</v>
      </c>
      <c r="I42" s="591">
        <v>8.6059999999999999</v>
      </c>
      <c r="J42" s="270">
        <v>8.1289999999999996</v>
      </c>
      <c r="K42" s="591">
        <v>0</v>
      </c>
      <c r="L42" s="270">
        <v>0</v>
      </c>
      <c r="M42" s="591">
        <v>27.010999999999999</v>
      </c>
      <c r="N42" s="270">
        <v>38.838000000000001</v>
      </c>
      <c r="O42" s="591">
        <v>-0.41499999999999998</v>
      </c>
      <c r="P42" s="270">
        <v>-2.5999999999999999E-2</v>
      </c>
      <c r="Q42" s="591">
        <v>497.82799999999997</v>
      </c>
      <c r="R42" s="270">
        <v>546.24599999999998</v>
      </c>
    </row>
    <row r="43" spans="1:34">
      <c r="A43" s="160"/>
      <c r="B43" s="161" t="s">
        <v>404</v>
      </c>
      <c r="C43" s="586">
        <v>0</v>
      </c>
      <c r="D43" s="270">
        <v>0</v>
      </c>
      <c r="E43" s="586">
        <v>0</v>
      </c>
      <c r="F43" s="270">
        <v>0</v>
      </c>
      <c r="G43" s="586">
        <v>0.14699999999999999</v>
      </c>
      <c r="H43" s="270">
        <v>0.187</v>
      </c>
      <c r="I43" s="586">
        <v>46.598999999999997</v>
      </c>
      <c r="J43" s="270">
        <v>46.246000000000002</v>
      </c>
      <c r="K43" s="586">
        <v>0</v>
      </c>
      <c r="L43" s="270">
        <v>0</v>
      </c>
      <c r="M43" s="586">
        <v>0</v>
      </c>
      <c r="N43" s="270">
        <v>0</v>
      </c>
      <c r="O43" s="586">
        <v>0</v>
      </c>
      <c r="P43" s="270">
        <v>0</v>
      </c>
      <c r="Q43" s="586">
        <v>46.746000000000002</v>
      </c>
      <c r="R43" s="270">
        <v>46.433</v>
      </c>
    </row>
    <row r="44" spans="1:34">
      <c r="A44" s="160"/>
      <c r="B44" s="161" t="s">
        <v>405</v>
      </c>
      <c r="C44" s="586">
        <v>0</v>
      </c>
      <c r="D44" s="270">
        <v>0</v>
      </c>
      <c r="E44" s="586">
        <v>0</v>
      </c>
      <c r="F44" s="270">
        <v>16.018000000000001</v>
      </c>
      <c r="G44" s="586">
        <v>20.140999999999998</v>
      </c>
      <c r="H44" s="270">
        <v>20.074000000000002</v>
      </c>
      <c r="I44" s="586">
        <v>0</v>
      </c>
      <c r="J44" s="270">
        <v>25.718</v>
      </c>
      <c r="K44" s="586">
        <v>0</v>
      </c>
      <c r="L44" s="270">
        <v>0</v>
      </c>
      <c r="M44" s="586">
        <v>24.812000000000001</v>
      </c>
      <c r="N44" s="270">
        <v>11.499000000000001</v>
      </c>
      <c r="O44" s="586">
        <v>0</v>
      </c>
      <c r="P44" s="270">
        <v>0</v>
      </c>
      <c r="Q44" s="586">
        <v>44.953000000000003</v>
      </c>
      <c r="R44" s="270">
        <v>73.308999999999997</v>
      </c>
    </row>
    <row r="45" spans="1:34">
      <c r="A45" s="160"/>
      <c r="B45" s="161" t="s">
        <v>406</v>
      </c>
      <c r="C45" s="586">
        <v>0</v>
      </c>
      <c r="D45" s="270">
        <v>0</v>
      </c>
      <c r="E45" s="586">
        <v>0</v>
      </c>
      <c r="F45" s="270">
        <v>0</v>
      </c>
      <c r="G45" s="586">
        <v>0</v>
      </c>
      <c r="H45" s="270">
        <v>0</v>
      </c>
      <c r="I45" s="586">
        <v>0</v>
      </c>
      <c r="J45" s="270">
        <v>0</v>
      </c>
      <c r="K45" s="586">
        <v>0</v>
      </c>
      <c r="L45" s="270">
        <v>0</v>
      </c>
      <c r="M45" s="586">
        <v>0</v>
      </c>
      <c r="N45" s="270">
        <v>0</v>
      </c>
      <c r="O45" s="586">
        <v>0</v>
      </c>
      <c r="P45" s="270">
        <v>0</v>
      </c>
      <c r="Q45" s="586">
        <v>0</v>
      </c>
      <c r="R45" s="270">
        <v>0</v>
      </c>
    </row>
    <row r="46" spans="1:34">
      <c r="A46" s="160"/>
      <c r="B46" s="161" t="s">
        <v>407</v>
      </c>
      <c r="C46" s="586">
        <v>0</v>
      </c>
      <c r="D46" s="270">
        <v>0</v>
      </c>
      <c r="E46" s="586">
        <v>6.18</v>
      </c>
      <c r="F46" s="270">
        <v>6.5830000000000002</v>
      </c>
      <c r="G46" s="586">
        <v>28.248999999999999</v>
      </c>
      <c r="H46" s="270">
        <v>34.637</v>
      </c>
      <c r="I46" s="586">
        <v>7.5780000000000003</v>
      </c>
      <c r="J46" s="270">
        <v>9.8640000000000008</v>
      </c>
      <c r="K46" s="586">
        <v>0</v>
      </c>
      <c r="L46" s="270">
        <v>0</v>
      </c>
      <c r="M46" s="586">
        <v>2.323</v>
      </c>
      <c r="N46" s="270">
        <v>1.5629999999999999</v>
      </c>
      <c r="O46" s="586">
        <v>0</v>
      </c>
      <c r="P46" s="270">
        <v>0</v>
      </c>
      <c r="Q46" s="586">
        <v>44.33</v>
      </c>
      <c r="R46" s="270">
        <v>52.646999999999998</v>
      </c>
    </row>
    <row r="47" spans="1:34">
      <c r="A47" s="168"/>
      <c r="B47" s="168"/>
      <c r="C47" s="168"/>
      <c r="D47" s="168"/>
      <c r="E47" s="168"/>
      <c r="F47" s="168"/>
      <c r="G47" s="168"/>
      <c r="H47" s="168"/>
      <c r="I47" s="168"/>
      <c r="J47" s="168"/>
      <c r="K47" s="168"/>
      <c r="L47" s="168"/>
      <c r="M47" s="168"/>
      <c r="N47" s="168"/>
      <c r="O47" s="168"/>
      <c r="P47" s="168"/>
      <c r="Q47" s="168"/>
      <c r="R47" s="168"/>
    </row>
    <row r="48" spans="1:34">
      <c r="A48" s="160"/>
      <c r="B48" s="164" t="s">
        <v>408</v>
      </c>
      <c r="C48" s="586">
        <v>0</v>
      </c>
      <c r="D48" s="270">
        <v>0</v>
      </c>
      <c r="E48" s="591">
        <v>0</v>
      </c>
      <c r="F48" s="270">
        <v>0.34699999999999998</v>
      </c>
      <c r="G48" s="591">
        <v>0</v>
      </c>
      <c r="H48" s="270">
        <v>0</v>
      </c>
      <c r="I48" s="591">
        <v>0</v>
      </c>
      <c r="J48" s="270">
        <v>0</v>
      </c>
      <c r="K48" s="591">
        <v>113.565</v>
      </c>
      <c r="L48" s="270">
        <v>1091.567</v>
      </c>
      <c r="M48" s="591">
        <v>0</v>
      </c>
      <c r="N48" s="270">
        <v>0</v>
      </c>
      <c r="O48" s="591">
        <v>0</v>
      </c>
      <c r="P48" s="270">
        <v>0</v>
      </c>
      <c r="Q48" s="591">
        <v>113.565</v>
      </c>
      <c r="R48" s="270">
        <v>1091.914</v>
      </c>
    </row>
    <row r="49" spans="1:34">
      <c r="A49" s="168"/>
      <c r="B49" s="168"/>
      <c r="C49" s="168"/>
      <c r="D49" s="168"/>
      <c r="E49" s="168"/>
      <c r="F49" s="168"/>
      <c r="G49" s="168"/>
      <c r="H49" s="168"/>
      <c r="I49" s="168"/>
      <c r="J49" s="168"/>
      <c r="K49" s="168"/>
      <c r="L49" s="168"/>
      <c r="M49" s="168"/>
      <c r="N49" s="168"/>
      <c r="O49" s="168"/>
      <c r="P49" s="168"/>
      <c r="Q49" s="168"/>
      <c r="R49" s="168"/>
    </row>
    <row r="50" spans="1:34" ht="13">
      <c r="A50" s="158" t="s">
        <v>409</v>
      </c>
      <c r="B50" s="159"/>
      <c r="C50" s="586">
        <v>0</v>
      </c>
      <c r="D50" s="271">
        <v>0</v>
      </c>
      <c r="E50" s="586">
        <v>14.49</v>
      </c>
      <c r="F50" s="271">
        <v>31.587</v>
      </c>
      <c r="G50" s="586">
        <v>978.67399999999998</v>
      </c>
      <c r="H50" s="271">
        <v>1299.771</v>
      </c>
      <c r="I50" s="586">
        <v>1092.008</v>
      </c>
      <c r="J50" s="271">
        <v>900.697</v>
      </c>
      <c r="K50" s="586">
        <v>0</v>
      </c>
      <c r="L50" s="271">
        <v>0</v>
      </c>
      <c r="M50" s="586">
        <v>159.68799999999999</v>
      </c>
      <c r="N50" s="271">
        <v>181.72900000000001</v>
      </c>
      <c r="O50" s="586">
        <v>0</v>
      </c>
      <c r="P50" s="271">
        <v>0</v>
      </c>
      <c r="Q50" s="586">
        <v>2244.86</v>
      </c>
      <c r="R50" s="271">
        <v>2413.7840000000001</v>
      </c>
      <c r="S50" s="167"/>
      <c r="T50" s="167"/>
      <c r="U50" s="167"/>
      <c r="V50" s="167"/>
      <c r="W50" s="167"/>
      <c r="X50" s="167"/>
      <c r="Y50" s="167"/>
      <c r="Z50" s="167"/>
      <c r="AA50" s="167"/>
      <c r="AB50" s="167"/>
      <c r="AC50" s="167"/>
      <c r="AD50" s="167"/>
      <c r="AE50" s="167"/>
      <c r="AF50" s="167"/>
      <c r="AG50" s="167"/>
      <c r="AH50" s="167"/>
    </row>
    <row r="51" spans="1:34" s="817" customFormat="1">
      <c r="A51" s="818"/>
      <c r="B51" s="819" t="s">
        <v>410</v>
      </c>
      <c r="C51" s="820">
        <v>0</v>
      </c>
      <c r="D51" s="821">
        <v>0</v>
      </c>
      <c r="E51" s="820">
        <v>0</v>
      </c>
      <c r="F51" s="821">
        <v>0</v>
      </c>
      <c r="G51" s="820">
        <v>525.851</v>
      </c>
      <c r="H51" s="821">
        <v>695.27700000000004</v>
      </c>
      <c r="I51" s="820">
        <v>772.42700000000002</v>
      </c>
      <c r="J51" s="821">
        <v>673.50900000000001</v>
      </c>
      <c r="K51" s="820">
        <v>0</v>
      </c>
      <c r="L51" s="821">
        <v>0</v>
      </c>
      <c r="M51" s="820">
        <v>0</v>
      </c>
      <c r="N51" s="821">
        <v>0</v>
      </c>
      <c r="O51" s="820">
        <v>0</v>
      </c>
      <c r="P51" s="821">
        <v>0</v>
      </c>
      <c r="Q51" s="820">
        <v>1298.278</v>
      </c>
      <c r="R51" s="821">
        <v>1368.7860000000001</v>
      </c>
      <c r="S51" s="822"/>
      <c r="T51" s="822"/>
      <c r="U51" s="822"/>
      <c r="V51" s="822"/>
      <c r="W51" s="822"/>
      <c r="X51" s="822"/>
      <c r="Y51" s="822"/>
      <c r="Z51" s="822"/>
      <c r="AA51" s="822"/>
      <c r="AB51" s="822"/>
      <c r="AC51" s="822"/>
      <c r="AD51" s="822"/>
      <c r="AE51" s="822"/>
      <c r="AF51" s="822"/>
      <c r="AG51" s="822"/>
      <c r="AH51" s="822"/>
    </row>
    <row r="52" spans="1:34">
      <c r="A52" s="160"/>
      <c r="B52" s="161" t="s">
        <v>411</v>
      </c>
      <c r="C52" s="586">
        <v>0</v>
      </c>
      <c r="D52" s="270">
        <v>0</v>
      </c>
      <c r="E52" s="586">
        <v>0</v>
      </c>
      <c r="F52" s="270">
        <v>0</v>
      </c>
      <c r="G52" s="586">
        <v>69.557000000000002</v>
      </c>
      <c r="H52" s="270">
        <v>52.892000000000003</v>
      </c>
      <c r="I52" s="586">
        <v>33.338999999999999</v>
      </c>
      <c r="J52" s="270">
        <v>40.043999999999997</v>
      </c>
      <c r="K52" s="586">
        <v>0</v>
      </c>
      <c r="L52" s="270">
        <v>0</v>
      </c>
      <c r="M52" s="586">
        <v>11.867000000000001</v>
      </c>
      <c r="N52" s="270">
        <v>11.202999999999999</v>
      </c>
      <c r="O52" s="586">
        <v>0</v>
      </c>
      <c r="P52" s="270">
        <v>0</v>
      </c>
      <c r="Q52" s="586">
        <v>114.76300000000001</v>
      </c>
      <c r="R52" s="270">
        <v>104.139</v>
      </c>
    </row>
    <row r="53" spans="1:34">
      <c r="A53" s="160"/>
      <c r="B53" s="161" t="s">
        <v>412</v>
      </c>
      <c r="C53" s="586">
        <v>0</v>
      </c>
      <c r="D53" s="270">
        <v>0</v>
      </c>
      <c r="E53" s="586">
        <v>0</v>
      </c>
      <c r="F53" s="270">
        <v>0</v>
      </c>
      <c r="G53" s="586">
        <v>2.286</v>
      </c>
      <c r="H53" s="270">
        <v>2.2010000000000001</v>
      </c>
      <c r="I53" s="586">
        <v>0</v>
      </c>
      <c r="J53" s="270">
        <v>0.56399999999999995</v>
      </c>
      <c r="K53" s="586">
        <v>0</v>
      </c>
      <c r="L53" s="270">
        <v>0</v>
      </c>
      <c r="M53" s="586">
        <v>45.384999999999998</v>
      </c>
      <c r="N53" s="270">
        <v>63.070999999999998</v>
      </c>
      <c r="O53" s="586">
        <v>0</v>
      </c>
      <c r="P53" s="270">
        <v>0</v>
      </c>
      <c r="Q53" s="586">
        <v>47.670999999999999</v>
      </c>
      <c r="R53" s="270">
        <v>65.835999999999999</v>
      </c>
    </row>
    <row r="54" spans="1:34">
      <c r="A54" s="160"/>
      <c r="B54" s="161" t="s">
        <v>413</v>
      </c>
      <c r="C54" s="586">
        <v>0</v>
      </c>
      <c r="D54" s="270">
        <v>0</v>
      </c>
      <c r="E54" s="586">
        <v>0</v>
      </c>
      <c r="F54" s="270">
        <v>0</v>
      </c>
      <c r="G54" s="586">
        <v>295.43400000000003</v>
      </c>
      <c r="H54" s="270">
        <v>441</v>
      </c>
      <c r="I54" s="586">
        <v>0</v>
      </c>
      <c r="J54" s="270">
        <v>0</v>
      </c>
      <c r="K54" s="586">
        <v>0</v>
      </c>
      <c r="L54" s="270">
        <v>0</v>
      </c>
      <c r="M54" s="586">
        <v>51.277000000000001</v>
      </c>
      <c r="N54" s="270">
        <v>58.265000000000001</v>
      </c>
      <c r="O54" s="586">
        <v>0</v>
      </c>
      <c r="P54" s="270">
        <v>0</v>
      </c>
      <c r="Q54" s="586">
        <v>346.71100000000001</v>
      </c>
      <c r="R54" s="270">
        <v>499.26499999999999</v>
      </c>
    </row>
    <row r="55" spans="1:34">
      <c r="A55" s="160"/>
      <c r="B55" s="161" t="s">
        <v>414</v>
      </c>
      <c r="C55" s="586">
        <v>0</v>
      </c>
      <c r="D55" s="270">
        <v>0</v>
      </c>
      <c r="E55" s="586">
        <v>0</v>
      </c>
      <c r="F55" s="270">
        <v>0</v>
      </c>
      <c r="G55" s="586">
        <v>8.2609999999999992</v>
      </c>
      <c r="H55" s="270">
        <v>15.754</v>
      </c>
      <c r="I55" s="586">
        <v>160.15199999999999</v>
      </c>
      <c r="J55" s="270">
        <v>45.38</v>
      </c>
      <c r="K55" s="586">
        <v>0</v>
      </c>
      <c r="L55" s="270">
        <v>0</v>
      </c>
      <c r="M55" s="586">
        <v>6.8540000000000001</v>
      </c>
      <c r="N55" s="270">
        <v>6.0990000000000002</v>
      </c>
      <c r="O55" s="586">
        <v>0</v>
      </c>
      <c r="P55" s="270">
        <v>0</v>
      </c>
      <c r="Q55" s="586">
        <v>175.267</v>
      </c>
      <c r="R55" s="270">
        <v>67.233000000000004</v>
      </c>
    </row>
    <row r="56" spans="1:34">
      <c r="A56" s="160"/>
      <c r="B56" s="161" t="s">
        <v>415</v>
      </c>
      <c r="C56" s="586">
        <v>0</v>
      </c>
      <c r="D56" s="270">
        <v>0</v>
      </c>
      <c r="E56" s="586">
        <v>2.5880000000000001</v>
      </c>
      <c r="F56" s="270">
        <v>14.862</v>
      </c>
      <c r="G56" s="586">
        <v>64.361999999999995</v>
      </c>
      <c r="H56" s="270">
        <v>79.843999999999994</v>
      </c>
      <c r="I56" s="586">
        <v>105.09699999999999</v>
      </c>
      <c r="J56" s="270">
        <v>108.779</v>
      </c>
      <c r="K56" s="586">
        <v>0</v>
      </c>
      <c r="L56" s="270">
        <v>0</v>
      </c>
      <c r="M56" s="586">
        <v>43.845999999999997</v>
      </c>
      <c r="N56" s="270">
        <v>42.66</v>
      </c>
      <c r="O56" s="586">
        <v>0</v>
      </c>
      <c r="P56" s="270">
        <v>0</v>
      </c>
      <c r="Q56" s="586">
        <v>215.893</v>
      </c>
      <c r="R56" s="270">
        <v>246.14500000000001</v>
      </c>
    </row>
    <row r="57" spans="1:34">
      <c r="A57" s="160"/>
      <c r="B57" s="161" t="s">
        <v>416</v>
      </c>
      <c r="C57" s="586">
        <v>0</v>
      </c>
      <c r="D57" s="270">
        <v>0</v>
      </c>
      <c r="E57" s="586">
        <v>0.224</v>
      </c>
      <c r="F57" s="270">
        <v>0.19800000000000001</v>
      </c>
      <c r="G57" s="586">
        <v>0</v>
      </c>
      <c r="H57" s="270">
        <v>0</v>
      </c>
      <c r="I57" s="586">
        <v>20.992999999999999</v>
      </c>
      <c r="J57" s="270">
        <v>32.420999999999999</v>
      </c>
      <c r="K57" s="586">
        <v>0</v>
      </c>
      <c r="L57" s="270">
        <v>0</v>
      </c>
      <c r="M57" s="586">
        <v>0.42799999999999999</v>
      </c>
      <c r="N57" s="270">
        <v>0.43099999999999999</v>
      </c>
      <c r="O57" s="586">
        <v>0</v>
      </c>
      <c r="P57" s="270">
        <v>0</v>
      </c>
      <c r="Q57" s="586">
        <v>21.645</v>
      </c>
      <c r="R57" s="270">
        <v>33.049999999999997</v>
      </c>
    </row>
    <row r="58" spans="1:34">
      <c r="A58" s="160"/>
      <c r="B58" s="161" t="s">
        <v>417</v>
      </c>
      <c r="C58" s="586">
        <v>0</v>
      </c>
      <c r="D58" s="270">
        <v>0</v>
      </c>
      <c r="E58" s="586">
        <v>11.678000000000001</v>
      </c>
      <c r="F58" s="270">
        <v>16.527000000000001</v>
      </c>
      <c r="G58" s="586">
        <v>12.923</v>
      </c>
      <c r="H58" s="270">
        <v>12.803000000000001</v>
      </c>
      <c r="I58" s="586">
        <v>0</v>
      </c>
      <c r="J58" s="270">
        <v>0</v>
      </c>
      <c r="K58" s="586">
        <v>0</v>
      </c>
      <c r="L58" s="270">
        <v>0</v>
      </c>
      <c r="M58" s="586">
        <v>3.1E-2</v>
      </c>
      <c r="N58" s="270">
        <v>0</v>
      </c>
      <c r="O58" s="586">
        <v>0</v>
      </c>
      <c r="P58" s="270">
        <v>0</v>
      </c>
      <c r="Q58" s="586">
        <v>24.632000000000001</v>
      </c>
      <c r="R58" s="270">
        <v>29.33</v>
      </c>
    </row>
    <row r="59" spans="1:34">
      <c r="A59" s="168"/>
      <c r="B59" s="168"/>
      <c r="C59" s="168"/>
      <c r="D59" s="168"/>
      <c r="E59" s="168"/>
      <c r="F59" s="168"/>
      <c r="G59" s="168"/>
      <c r="H59" s="168"/>
      <c r="I59" s="168"/>
      <c r="J59" s="168"/>
      <c r="K59" s="168"/>
      <c r="L59" s="168"/>
      <c r="M59" s="168"/>
      <c r="N59" s="168"/>
      <c r="O59" s="168"/>
      <c r="P59" s="168"/>
      <c r="Q59" s="168"/>
      <c r="R59" s="168"/>
    </row>
    <row r="60" spans="1:34" ht="13">
      <c r="A60" s="158" t="s">
        <v>418</v>
      </c>
      <c r="B60" s="159"/>
      <c r="C60" s="600">
        <v>0</v>
      </c>
      <c r="D60" s="271">
        <v>0</v>
      </c>
      <c r="E60" s="600">
        <v>101.563</v>
      </c>
      <c r="F60" s="271">
        <v>105.23399999999999</v>
      </c>
      <c r="G60" s="600">
        <v>4321.9650000000001</v>
      </c>
      <c r="H60" s="271">
        <v>4976.2269999999999</v>
      </c>
      <c r="I60" s="600">
        <v>1659.386</v>
      </c>
      <c r="J60" s="271">
        <v>2271.2550000000001</v>
      </c>
      <c r="K60" s="600">
        <v>81.213999999999999</v>
      </c>
      <c r="L60" s="271">
        <v>1074.2</v>
      </c>
      <c r="M60" s="600">
        <v>1349.443</v>
      </c>
      <c r="N60" s="271">
        <v>1330.95</v>
      </c>
      <c r="O60" s="600">
        <v>0</v>
      </c>
      <c r="P60" s="271">
        <v>0</v>
      </c>
      <c r="Q60" s="600">
        <v>7513.5709999999999</v>
      </c>
      <c r="R60" s="271">
        <v>9757.866</v>
      </c>
      <c r="S60" s="167"/>
      <c r="T60" s="167"/>
      <c r="U60" s="167"/>
      <c r="V60" s="167"/>
      <c r="W60" s="167"/>
      <c r="X60" s="167"/>
      <c r="Y60" s="167"/>
      <c r="Z60" s="167"/>
      <c r="AA60" s="167"/>
      <c r="AB60" s="167"/>
      <c r="AC60" s="167"/>
      <c r="AD60" s="167"/>
      <c r="AE60" s="167"/>
      <c r="AF60" s="167"/>
      <c r="AG60" s="167"/>
      <c r="AH60" s="167"/>
    </row>
    <row r="61" spans="1:34" s="817" customFormat="1" ht="13">
      <c r="A61" s="812" t="s">
        <v>419</v>
      </c>
      <c r="B61" s="813"/>
      <c r="C61" s="824">
        <v>0</v>
      </c>
      <c r="D61" s="815">
        <v>0</v>
      </c>
      <c r="E61" s="824">
        <v>101.563</v>
      </c>
      <c r="F61" s="815">
        <v>105.23399999999999</v>
      </c>
      <c r="G61" s="824">
        <v>4321.9650000000001</v>
      </c>
      <c r="H61" s="815">
        <v>4976.2269999999999</v>
      </c>
      <c r="I61" s="824">
        <v>1659.386</v>
      </c>
      <c r="J61" s="815">
        <v>2271.2550000000001</v>
      </c>
      <c r="K61" s="824">
        <v>81.213999999999999</v>
      </c>
      <c r="L61" s="815">
        <v>1074.2</v>
      </c>
      <c r="M61" s="824">
        <v>1349.443</v>
      </c>
      <c r="N61" s="815">
        <v>1330.95</v>
      </c>
      <c r="O61" s="824">
        <v>0</v>
      </c>
      <c r="P61" s="815">
        <v>0</v>
      </c>
      <c r="Q61" s="824">
        <v>7513.5709999999999</v>
      </c>
      <c r="R61" s="815">
        <v>9757.866</v>
      </c>
      <c r="S61" s="816"/>
      <c r="T61" s="816"/>
      <c r="U61" s="816"/>
      <c r="V61" s="816"/>
      <c r="W61" s="816"/>
      <c r="X61" s="816"/>
      <c r="Y61" s="816"/>
      <c r="Z61" s="816"/>
      <c r="AA61" s="816"/>
      <c r="AB61" s="816"/>
      <c r="AC61" s="816"/>
      <c r="AD61" s="816"/>
      <c r="AE61" s="816"/>
      <c r="AF61" s="816"/>
      <c r="AG61" s="816"/>
      <c r="AH61" s="816"/>
    </row>
    <row r="62" spans="1:34">
      <c r="A62" s="160"/>
      <c r="B62" s="161" t="s">
        <v>420</v>
      </c>
      <c r="C62" s="591">
        <v>0</v>
      </c>
      <c r="D62" s="270">
        <v>0</v>
      </c>
      <c r="E62" s="591">
        <v>212.96600000000001</v>
      </c>
      <c r="F62" s="270">
        <v>144.774</v>
      </c>
      <c r="G62" s="591">
        <v>3900.93</v>
      </c>
      <c r="H62" s="270">
        <v>4513.7420000000002</v>
      </c>
      <c r="I62" s="591">
        <v>148.74600000000001</v>
      </c>
      <c r="J62" s="270">
        <v>169.155</v>
      </c>
      <c r="K62" s="591">
        <v>66.331999999999994</v>
      </c>
      <c r="L62" s="270">
        <v>1081.1479999999999</v>
      </c>
      <c r="M62" s="591">
        <v>1032.451</v>
      </c>
      <c r="N62" s="270">
        <v>1032.451</v>
      </c>
      <c r="O62" s="591">
        <v>0</v>
      </c>
      <c r="P62" s="270">
        <v>0</v>
      </c>
      <c r="Q62" s="591">
        <v>5361.4250000000002</v>
      </c>
      <c r="R62" s="270">
        <v>6941.27</v>
      </c>
    </row>
    <row r="63" spans="1:34">
      <c r="A63" s="160"/>
      <c r="B63" s="161" t="s">
        <v>421</v>
      </c>
      <c r="C63" s="591">
        <v>0</v>
      </c>
      <c r="D63" s="270">
        <v>0</v>
      </c>
      <c r="E63" s="591">
        <v>-123.63800000000001</v>
      </c>
      <c r="F63" s="270">
        <v>-30.327000000000002</v>
      </c>
      <c r="G63" s="591">
        <v>244.971</v>
      </c>
      <c r="H63" s="270">
        <v>328.09500000000003</v>
      </c>
      <c r="I63" s="591">
        <v>-238.63</v>
      </c>
      <c r="J63" s="270">
        <v>119.741</v>
      </c>
      <c r="K63" s="591">
        <v>12.032999999999999</v>
      </c>
      <c r="L63" s="270">
        <v>52.533999999999999</v>
      </c>
      <c r="M63" s="591">
        <v>250.393</v>
      </c>
      <c r="N63" s="270">
        <v>232.59</v>
      </c>
      <c r="O63" s="591">
        <v>0</v>
      </c>
      <c r="P63" s="270">
        <v>0</v>
      </c>
      <c r="Q63" s="591">
        <v>145.12899999999999</v>
      </c>
      <c r="R63" s="270">
        <v>702.63300000000004</v>
      </c>
    </row>
    <row r="64" spans="1:34">
      <c r="A64" s="160"/>
      <c r="B64" s="161" t="s">
        <v>422</v>
      </c>
      <c r="C64" s="591">
        <v>0</v>
      </c>
      <c r="D64" s="270">
        <v>0</v>
      </c>
      <c r="E64" s="591">
        <v>0</v>
      </c>
      <c r="F64" s="270">
        <v>0</v>
      </c>
      <c r="G64" s="591">
        <v>0</v>
      </c>
      <c r="H64" s="270">
        <v>0</v>
      </c>
      <c r="I64" s="591">
        <v>26.8</v>
      </c>
      <c r="J64" s="270">
        <v>30.477</v>
      </c>
      <c r="K64" s="591">
        <v>0</v>
      </c>
      <c r="L64" s="270">
        <v>3.1869999999999998</v>
      </c>
      <c r="M64" s="591">
        <v>0</v>
      </c>
      <c r="N64" s="270">
        <v>0</v>
      </c>
      <c r="O64" s="591">
        <v>0</v>
      </c>
      <c r="P64" s="270">
        <v>0</v>
      </c>
      <c r="Q64" s="591">
        <v>26.8</v>
      </c>
      <c r="R64" s="270">
        <v>33.664000000000001</v>
      </c>
    </row>
    <row r="65" spans="1:34">
      <c r="A65" s="160"/>
      <c r="B65" s="161" t="s">
        <v>423</v>
      </c>
      <c r="C65" s="591">
        <v>0</v>
      </c>
      <c r="D65" s="270">
        <v>0</v>
      </c>
      <c r="E65" s="591">
        <v>0</v>
      </c>
      <c r="F65" s="270">
        <v>0</v>
      </c>
      <c r="G65" s="591">
        <v>-4.4999999999999998E-2</v>
      </c>
      <c r="H65" s="270">
        <v>-5.7000000000000002E-2</v>
      </c>
      <c r="I65" s="591">
        <v>0</v>
      </c>
      <c r="J65" s="270">
        <v>0</v>
      </c>
      <c r="K65" s="591">
        <v>0</v>
      </c>
      <c r="L65" s="270">
        <v>0</v>
      </c>
      <c r="M65" s="591">
        <v>0</v>
      </c>
      <c r="N65" s="270">
        <v>0</v>
      </c>
      <c r="O65" s="591">
        <v>0</v>
      </c>
      <c r="P65" s="270">
        <v>0</v>
      </c>
      <c r="Q65" s="591">
        <v>-4.4999999999999998E-2</v>
      </c>
      <c r="R65" s="270">
        <v>-5.7000000000000002E-2</v>
      </c>
    </row>
    <row r="66" spans="1:34">
      <c r="A66" s="160"/>
      <c r="B66" s="161" t="s">
        <v>424</v>
      </c>
      <c r="C66" s="591">
        <v>0</v>
      </c>
      <c r="D66" s="270">
        <v>0</v>
      </c>
      <c r="E66" s="586">
        <v>0</v>
      </c>
      <c r="F66" s="270">
        <v>0</v>
      </c>
      <c r="G66" s="586">
        <v>0</v>
      </c>
      <c r="H66" s="270">
        <v>0</v>
      </c>
      <c r="I66" s="586">
        <v>0</v>
      </c>
      <c r="J66" s="270">
        <v>0</v>
      </c>
      <c r="K66" s="586">
        <v>0</v>
      </c>
      <c r="L66" s="270">
        <v>0</v>
      </c>
      <c r="M66" s="586">
        <v>0</v>
      </c>
      <c r="N66" s="270">
        <v>0</v>
      </c>
      <c r="O66" s="586">
        <v>0</v>
      </c>
      <c r="P66" s="270">
        <v>0</v>
      </c>
      <c r="Q66" s="586">
        <v>0</v>
      </c>
      <c r="R66" s="270">
        <v>0</v>
      </c>
    </row>
    <row r="67" spans="1:34">
      <c r="A67" s="160"/>
      <c r="B67" s="161" t="s">
        <v>425</v>
      </c>
      <c r="C67" s="591">
        <v>0</v>
      </c>
      <c r="D67" s="270">
        <v>0</v>
      </c>
      <c r="E67" s="591">
        <v>12.234999999999999</v>
      </c>
      <c r="F67" s="270">
        <v>-9.2129999999999992</v>
      </c>
      <c r="G67" s="591">
        <v>176.10900000000001</v>
      </c>
      <c r="H67" s="270">
        <v>134.447</v>
      </c>
      <c r="I67" s="591">
        <v>1722.47</v>
      </c>
      <c r="J67" s="270">
        <v>1951.8820000000001</v>
      </c>
      <c r="K67" s="591">
        <v>2.8490000000000002</v>
      </c>
      <c r="L67" s="270">
        <v>-62.668999999999997</v>
      </c>
      <c r="M67" s="591">
        <v>66.599000000000004</v>
      </c>
      <c r="N67" s="270">
        <v>65.909000000000006</v>
      </c>
      <c r="O67" s="591">
        <v>0</v>
      </c>
      <c r="P67" s="270">
        <v>0</v>
      </c>
      <c r="Q67" s="591">
        <v>1980.2619999999999</v>
      </c>
      <c r="R67" s="270">
        <v>2080.3560000000002</v>
      </c>
    </row>
    <row r="68" spans="1:34">
      <c r="A68" s="168"/>
      <c r="B68" s="168"/>
      <c r="C68" s="168"/>
      <c r="D68" s="168"/>
      <c r="E68" s="168"/>
      <c r="F68" s="168"/>
      <c r="G68" s="168"/>
      <c r="H68" s="168"/>
      <c r="I68" s="168"/>
      <c r="J68" s="168"/>
      <c r="K68" s="168"/>
      <c r="L68" s="168"/>
      <c r="M68" s="168"/>
      <c r="N68" s="168"/>
      <c r="O68" s="168"/>
      <c r="P68" s="168"/>
      <c r="Q68" s="168"/>
      <c r="R68" s="168"/>
    </row>
    <row r="69" spans="1:34" ht="13">
      <c r="A69" s="171" t="s">
        <v>426</v>
      </c>
      <c r="B69" s="161"/>
      <c r="C69" s="591">
        <v>0</v>
      </c>
      <c r="D69" s="271">
        <v>0</v>
      </c>
      <c r="E69" s="591">
        <v>0</v>
      </c>
      <c r="F69" s="271">
        <v>0</v>
      </c>
      <c r="G69" s="591">
        <v>0</v>
      </c>
      <c r="H69" s="271">
        <v>0</v>
      </c>
      <c r="I69" s="591">
        <v>0</v>
      </c>
      <c r="J69" s="271">
        <v>0</v>
      </c>
      <c r="K69" s="591">
        <v>0</v>
      </c>
      <c r="L69" s="271">
        <v>0</v>
      </c>
      <c r="M69" s="591">
        <v>0</v>
      </c>
      <c r="N69" s="271">
        <v>0</v>
      </c>
      <c r="O69" s="591">
        <v>0</v>
      </c>
      <c r="P69" s="271">
        <v>0</v>
      </c>
      <c r="Q69" s="591">
        <v>0</v>
      </c>
      <c r="R69" s="271">
        <v>0</v>
      </c>
    </row>
    <row r="70" spans="1:34">
      <c r="A70" s="168"/>
      <c r="B70" s="168"/>
      <c r="C70" s="168"/>
      <c r="D70" s="168"/>
      <c r="E70" s="168"/>
      <c r="F70" s="168"/>
      <c r="G70" s="168"/>
      <c r="H70" s="168"/>
      <c r="I70" s="168"/>
      <c r="J70" s="168"/>
      <c r="K70" s="168"/>
      <c r="L70" s="168"/>
      <c r="M70" s="168"/>
      <c r="N70" s="168"/>
      <c r="O70" s="168"/>
      <c r="P70" s="168"/>
      <c r="Q70" s="168"/>
      <c r="R70" s="168"/>
    </row>
    <row r="71" spans="1:34" ht="13">
      <c r="A71" s="158" t="s">
        <v>427</v>
      </c>
      <c r="B71" s="161"/>
      <c r="C71" s="600">
        <v>0</v>
      </c>
      <c r="D71" s="271">
        <v>0</v>
      </c>
      <c r="E71" s="600">
        <v>165.60400000000001</v>
      </c>
      <c r="F71" s="271">
        <v>163.07300000000001</v>
      </c>
      <c r="G71" s="600">
        <v>6141.5360000000001</v>
      </c>
      <c r="H71" s="271">
        <v>7156.0959999999995</v>
      </c>
      <c r="I71" s="600">
        <v>3517.5909999999999</v>
      </c>
      <c r="J71" s="271">
        <v>3964.0450000000001</v>
      </c>
      <c r="K71" s="600">
        <v>194.779</v>
      </c>
      <c r="L71" s="271">
        <v>2165.7669999999998</v>
      </c>
      <c r="M71" s="600">
        <v>1617.711</v>
      </c>
      <c r="N71" s="271">
        <v>1648.317</v>
      </c>
      <c r="O71" s="600">
        <v>-0.41499999999999998</v>
      </c>
      <c r="P71" s="271">
        <v>-2.5999999999999999E-2</v>
      </c>
      <c r="Q71" s="600">
        <v>11636.806</v>
      </c>
      <c r="R71" s="271">
        <v>15097.272000000001</v>
      </c>
    </row>
    <row r="72" spans="1:34">
      <c r="A72" s="168"/>
      <c r="B72" s="168"/>
      <c r="C72" s="157"/>
      <c r="D72" s="157"/>
      <c r="E72" s="157"/>
      <c r="F72" s="157"/>
      <c r="G72" s="157"/>
      <c r="H72" s="157"/>
      <c r="I72" s="157"/>
      <c r="J72" s="157"/>
      <c r="K72" s="157"/>
      <c r="L72" s="157"/>
      <c r="M72" s="157"/>
      <c r="N72" s="157"/>
      <c r="O72" s="157"/>
      <c r="P72" s="157"/>
      <c r="Q72" s="157"/>
      <c r="R72" s="157"/>
    </row>
    <row r="73" spans="1:34">
      <c r="A73" s="168"/>
      <c r="B73" s="168"/>
      <c r="C73" s="157"/>
      <c r="D73" s="157"/>
      <c r="E73" s="157"/>
      <c r="F73" s="157"/>
      <c r="G73" s="157"/>
      <c r="H73" s="157"/>
      <c r="I73" s="157"/>
      <c r="J73" s="157"/>
      <c r="K73" s="157"/>
      <c r="L73" s="157"/>
      <c r="M73" s="157"/>
      <c r="N73" s="157"/>
      <c r="O73" s="157"/>
      <c r="P73" s="157"/>
      <c r="Q73" s="157"/>
      <c r="R73" s="157"/>
    </row>
    <row r="74" spans="1:34" ht="13">
      <c r="A74" s="168"/>
      <c r="B74" s="168"/>
      <c r="C74" s="959" t="s">
        <v>469</v>
      </c>
      <c r="D74" s="831"/>
      <c r="E74" s="831"/>
      <c r="F74" s="831"/>
      <c r="G74" s="831"/>
      <c r="H74" s="831"/>
      <c r="I74" s="831"/>
      <c r="J74" s="831"/>
      <c r="K74" s="831"/>
      <c r="L74" s="831"/>
      <c r="M74" s="831"/>
      <c r="N74" s="831"/>
      <c r="O74" s="831"/>
      <c r="P74" s="831"/>
      <c r="Q74" s="831"/>
      <c r="R74" s="831"/>
      <c r="S74" s="831"/>
      <c r="T74" s="831"/>
      <c r="U74" s="831"/>
      <c r="V74" s="831"/>
      <c r="W74" s="831"/>
      <c r="X74" s="831"/>
      <c r="Y74" s="831"/>
      <c r="Z74" s="831"/>
      <c r="AA74" s="831"/>
      <c r="AB74" s="831"/>
      <c r="AC74" s="831"/>
      <c r="AD74" s="831"/>
      <c r="AE74" s="831"/>
      <c r="AF74" s="831"/>
      <c r="AG74" s="831"/>
      <c r="AH74" s="831"/>
    </row>
    <row r="75" spans="1:34" ht="13">
      <c r="A75" s="938" t="s">
        <v>0</v>
      </c>
      <c r="B75" s="939"/>
      <c r="C75" s="927" t="s">
        <v>257</v>
      </c>
      <c r="D75" s="928"/>
      <c r="E75" s="928"/>
      <c r="F75" s="929"/>
      <c r="G75" s="927" t="s">
        <v>7</v>
      </c>
      <c r="H75" s="928"/>
      <c r="I75" s="928"/>
      <c r="J75" s="929"/>
      <c r="K75" s="927" t="s">
        <v>8</v>
      </c>
      <c r="L75" s="928"/>
      <c r="M75" s="928"/>
      <c r="N75" s="929"/>
      <c r="O75" s="927" t="s">
        <v>9</v>
      </c>
      <c r="P75" s="928"/>
      <c r="Q75" s="928"/>
      <c r="R75" s="929"/>
      <c r="S75" s="927" t="s">
        <v>157</v>
      </c>
      <c r="T75" s="928"/>
      <c r="U75" s="928"/>
      <c r="V75" s="929"/>
      <c r="W75" s="927" t="s">
        <v>46</v>
      </c>
      <c r="X75" s="928"/>
      <c r="Y75" s="928"/>
      <c r="Z75" s="929"/>
      <c r="AA75" s="927" t="s">
        <v>374</v>
      </c>
      <c r="AB75" s="928"/>
      <c r="AC75" s="928"/>
      <c r="AD75" s="929"/>
      <c r="AE75" s="927" t="s">
        <v>49</v>
      </c>
      <c r="AF75" s="928"/>
      <c r="AG75" s="928"/>
      <c r="AH75" s="929"/>
    </row>
    <row r="76" spans="1:34" ht="13">
      <c r="A76" s="691"/>
      <c r="B76" s="692"/>
      <c r="C76" s="927" t="s">
        <v>14</v>
      </c>
      <c r="D76" s="929"/>
      <c r="E76" s="927" t="s">
        <v>15</v>
      </c>
      <c r="F76" s="929"/>
      <c r="G76" s="927" t="s">
        <v>14</v>
      </c>
      <c r="H76" s="929"/>
      <c r="I76" s="927" t="s">
        <v>15</v>
      </c>
      <c r="J76" s="929"/>
      <c r="K76" s="927" t="s">
        <v>14</v>
      </c>
      <c r="L76" s="929"/>
      <c r="M76" s="927" t="s">
        <v>15</v>
      </c>
      <c r="N76" s="929"/>
      <c r="O76" s="927" t="s">
        <v>14</v>
      </c>
      <c r="P76" s="929"/>
      <c r="Q76" s="927" t="s">
        <v>15</v>
      </c>
      <c r="R76" s="929"/>
      <c r="S76" s="927" t="s">
        <v>14</v>
      </c>
      <c r="T76" s="929"/>
      <c r="U76" s="927" t="s">
        <v>15</v>
      </c>
      <c r="V76" s="929"/>
      <c r="W76" s="927" t="s">
        <v>14</v>
      </c>
      <c r="X76" s="929"/>
      <c r="Y76" s="927" t="s">
        <v>15</v>
      </c>
      <c r="Z76" s="929"/>
      <c r="AA76" s="927" t="s">
        <v>14</v>
      </c>
      <c r="AB76" s="929"/>
      <c r="AC76" s="927" t="s">
        <v>15</v>
      </c>
      <c r="AD76" s="929"/>
      <c r="AE76" s="927" t="s">
        <v>14</v>
      </c>
      <c r="AF76" s="929"/>
      <c r="AG76" s="927" t="s">
        <v>15</v>
      </c>
      <c r="AH76" s="929"/>
    </row>
    <row r="77" spans="1:34" ht="12" customHeight="1">
      <c r="A77" s="934"/>
      <c r="B77" s="935"/>
      <c r="C77" s="587" t="s">
        <v>339</v>
      </c>
      <c r="D77" s="266" t="s">
        <v>369</v>
      </c>
      <c r="E77" s="587" t="s">
        <v>5</v>
      </c>
      <c r="F77" s="266" t="s">
        <v>6</v>
      </c>
      <c r="G77" s="587" t="s">
        <v>339</v>
      </c>
      <c r="H77" s="266" t="s">
        <v>369</v>
      </c>
      <c r="I77" s="587" t="s">
        <v>5</v>
      </c>
      <c r="J77" s="266" t="s">
        <v>6</v>
      </c>
      <c r="K77" s="587" t="s">
        <v>339</v>
      </c>
      <c r="L77" s="266" t="s">
        <v>369</v>
      </c>
      <c r="M77" s="587" t="s">
        <v>5</v>
      </c>
      <c r="N77" s="266" t="s">
        <v>6</v>
      </c>
      <c r="O77" s="587" t="s">
        <v>339</v>
      </c>
      <c r="P77" s="266" t="s">
        <v>369</v>
      </c>
      <c r="Q77" s="587" t="s">
        <v>5</v>
      </c>
      <c r="R77" s="266" t="s">
        <v>6</v>
      </c>
      <c r="S77" s="587" t="s">
        <v>339</v>
      </c>
      <c r="T77" s="266" t="s">
        <v>369</v>
      </c>
      <c r="U77" s="587" t="s">
        <v>5</v>
      </c>
      <c r="V77" s="266" t="s">
        <v>6</v>
      </c>
      <c r="W77" s="587" t="s">
        <v>339</v>
      </c>
      <c r="X77" s="266" t="s">
        <v>369</v>
      </c>
      <c r="Y77" s="587" t="s">
        <v>5</v>
      </c>
      <c r="Z77" s="266" t="s">
        <v>6</v>
      </c>
      <c r="AA77" s="587" t="s">
        <v>339</v>
      </c>
      <c r="AB77" s="266" t="s">
        <v>369</v>
      </c>
      <c r="AC77" s="587" t="s">
        <v>5</v>
      </c>
      <c r="AD77" s="266" t="s">
        <v>6</v>
      </c>
      <c r="AE77" s="587" t="s">
        <v>339</v>
      </c>
      <c r="AF77" s="266" t="s">
        <v>369</v>
      </c>
      <c r="AG77" s="587" t="s">
        <v>5</v>
      </c>
      <c r="AH77" s="266" t="s">
        <v>6</v>
      </c>
    </row>
    <row r="78" spans="1:34" ht="13">
      <c r="A78" s="936"/>
      <c r="B78" s="937"/>
      <c r="C78" s="588" t="s">
        <v>255</v>
      </c>
      <c r="D78" s="267" t="s">
        <v>255</v>
      </c>
      <c r="E78" s="588" t="s">
        <v>255</v>
      </c>
      <c r="F78" s="267" t="s">
        <v>255</v>
      </c>
      <c r="G78" s="588" t="s">
        <v>255</v>
      </c>
      <c r="H78" s="267" t="s">
        <v>255</v>
      </c>
      <c r="I78" s="588" t="s">
        <v>255</v>
      </c>
      <c r="J78" s="267" t="s">
        <v>255</v>
      </c>
      <c r="K78" s="588" t="s">
        <v>255</v>
      </c>
      <c r="L78" s="267" t="s">
        <v>255</v>
      </c>
      <c r="M78" s="588" t="s">
        <v>255</v>
      </c>
      <c r="N78" s="267" t="s">
        <v>255</v>
      </c>
      <c r="O78" s="588" t="s">
        <v>255</v>
      </c>
      <c r="P78" s="267" t="s">
        <v>255</v>
      </c>
      <c r="Q78" s="588" t="s">
        <v>255</v>
      </c>
      <c r="R78" s="267" t="s">
        <v>255</v>
      </c>
      <c r="S78" s="588" t="s">
        <v>255</v>
      </c>
      <c r="T78" s="267" t="s">
        <v>255</v>
      </c>
      <c r="U78" s="588" t="s">
        <v>255</v>
      </c>
      <c r="V78" s="267" t="s">
        <v>255</v>
      </c>
      <c r="W78" s="588" t="s">
        <v>255</v>
      </c>
      <c r="X78" s="267" t="s">
        <v>255</v>
      </c>
      <c r="Y78" s="588" t="s">
        <v>255</v>
      </c>
      <c r="Z78" s="267" t="s">
        <v>255</v>
      </c>
      <c r="AA78" s="588" t="s">
        <v>255</v>
      </c>
      <c r="AB78" s="267" t="s">
        <v>255</v>
      </c>
      <c r="AC78" s="588" t="s">
        <v>255</v>
      </c>
      <c r="AD78" s="267" t="s">
        <v>255</v>
      </c>
      <c r="AE78" s="588" t="s">
        <v>255</v>
      </c>
      <c r="AF78" s="267" t="s">
        <v>255</v>
      </c>
      <c r="AG78" s="588" t="s">
        <v>255</v>
      </c>
      <c r="AH78" s="267" t="s">
        <v>255</v>
      </c>
    </row>
    <row r="79" spans="1:34" ht="13">
      <c r="A79" s="158" t="s">
        <v>428</v>
      </c>
      <c r="B79" s="180"/>
      <c r="C79" s="600">
        <v>0</v>
      </c>
      <c r="D79" s="594">
        <v>0</v>
      </c>
      <c r="E79" s="600">
        <v>0</v>
      </c>
      <c r="F79" s="594">
        <v>0</v>
      </c>
      <c r="G79" s="600">
        <v>49.37</v>
      </c>
      <c r="H79" s="594">
        <v>41.802999999999997</v>
      </c>
      <c r="I79" s="600">
        <v>7.4339999999999975</v>
      </c>
      <c r="J79" s="594">
        <v>-5.7590000000000003</v>
      </c>
      <c r="K79" s="600">
        <v>1229.43</v>
      </c>
      <c r="L79" s="594">
        <v>1098.0039999999999</v>
      </c>
      <c r="M79" s="600">
        <v>361.45300000000009</v>
      </c>
      <c r="N79" s="594">
        <v>278.88799999999992</v>
      </c>
      <c r="O79" s="600">
        <v>1857.3620000000001</v>
      </c>
      <c r="P79" s="594">
        <v>1723.38</v>
      </c>
      <c r="Q79" s="600">
        <v>497.22700000000009</v>
      </c>
      <c r="R79" s="594">
        <v>436.42500000000018</v>
      </c>
      <c r="S79" s="600">
        <v>0</v>
      </c>
      <c r="T79" s="594">
        <v>0</v>
      </c>
      <c r="U79" s="600">
        <v>0</v>
      </c>
      <c r="V79" s="594">
        <v>0</v>
      </c>
      <c r="W79" s="600">
        <v>342.762</v>
      </c>
      <c r="X79" s="594">
        <v>321.87700000000001</v>
      </c>
      <c r="Y79" s="600">
        <v>87.323000000000008</v>
      </c>
      <c r="Z79" s="594">
        <v>88.098000000000013</v>
      </c>
      <c r="AA79" s="600">
        <v>-0.436</v>
      </c>
      <c r="AB79" s="594">
        <v>-3.3000000000000002E-2</v>
      </c>
      <c r="AC79" s="600">
        <v>-0.41499999999999998</v>
      </c>
      <c r="AD79" s="594">
        <v>-7.0000000000000027E-3</v>
      </c>
      <c r="AE79" s="600">
        <v>3478.4879999999998</v>
      </c>
      <c r="AF79" s="594">
        <v>3185.0309999999999</v>
      </c>
      <c r="AG79" s="600">
        <v>953.02199999999993</v>
      </c>
      <c r="AH79" s="594">
        <v>797.64499999999998</v>
      </c>
    </row>
    <row r="80" spans="1:34">
      <c r="A80" s="163"/>
      <c r="B80" s="164" t="s">
        <v>68</v>
      </c>
      <c r="C80" s="591">
        <v>0</v>
      </c>
      <c r="D80" s="595">
        <v>0</v>
      </c>
      <c r="E80" s="591">
        <v>0</v>
      </c>
      <c r="F80" s="595">
        <v>0</v>
      </c>
      <c r="G80" s="591">
        <v>49.338999999999999</v>
      </c>
      <c r="H80" s="595">
        <v>40.381</v>
      </c>
      <c r="I80" s="591">
        <v>7.429000000000002</v>
      </c>
      <c r="J80" s="595">
        <v>-3.9519999999999982</v>
      </c>
      <c r="K80" s="591">
        <v>1191.048</v>
      </c>
      <c r="L80" s="595">
        <v>1089.635</v>
      </c>
      <c r="M80" s="591">
        <v>334.846</v>
      </c>
      <c r="N80" s="595">
        <v>277.93899999999996</v>
      </c>
      <c r="O80" s="591">
        <v>1842.373</v>
      </c>
      <c r="P80" s="595">
        <v>1704.961</v>
      </c>
      <c r="Q80" s="591">
        <v>491.41100000000006</v>
      </c>
      <c r="R80" s="595">
        <v>435.39400000000001</v>
      </c>
      <c r="S80" s="591">
        <v>0</v>
      </c>
      <c r="T80" s="595">
        <v>0</v>
      </c>
      <c r="U80" s="591">
        <v>0</v>
      </c>
      <c r="V80" s="595">
        <v>0</v>
      </c>
      <c r="W80" s="591">
        <v>342.62599999999998</v>
      </c>
      <c r="X80" s="595">
        <v>321.70100000000002</v>
      </c>
      <c r="Y80" s="591">
        <v>87.290999999999968</v>
      </c>
      <c r="Z80" s="595">
        <v>88.050000000000011</v>
      </c>
      <c r="AA80" s="591">
        <v>-0.41499999999999998</v>
      </c>
      <c r="AB80" s="595">
        <v>0</v>
      </c>
      <c r="AC80" s="591">
        <v>-0.41499999999999998</v>
      </c>
      <c r="AD80" s="595">
        <v>0</v>
      </c>
      <c r="AE80" s="591">
        <v>3424.971</v>
      </c>
      <c r="AF80" s="595">
        <v>3156.6779999999999</v>
      </c>
      <c r="AG80" s="591">
        <v>920.5619999999999</v>
      </c>
      <c r="AH80" s="595">
        <v>797.43100000000004</v>
      </c>
    </row>
    <row r="81" spans="1:34">
      <c r="A81" s="163"/>
      <c r="B81" s="170" t="s">
        <v>470</v>
      </c>
      <c r="C81" s="591">
        <v>0</v>
      </c>
      <c r="D81" s="595">
        <v>0</v>
      </c>
      <c r="E81" s="591">
        <v>0</v>
      </c>
      <c r="F81" s="595">
        <v>0</v>
      </c>
      <c r="G81" s="591">
        <v>46.902000000000001</v>
      </c>
      <c r="H81" s="595">
        <v>38.378999999999998</v>
      </c>
      <c r="I81" s="591">
        <v>11.07</v>
      </c>
      <c r="J81" s="595">
        <v>-4.7390000000000043</v>
      </c>
      <c r="K81" s="591">
        <v>1190.951</v>
      </c>
      <c r="L81" s="595">
        <v>1072.2809999999999</v>
      </c>
      <c r="M81" s="591">
        <v>334.84800000000007</v>
      </c>
      <c r="N81" s="595">
        <v>276.84499999999991</v>
      </c>
      <c r="O81" s="591">
        <v>1823.115</v>
      </c>
      <c r="P81" s="595">
        <v>1689.9739999999999</v>
      </c>
      <c r="Q81" s="591">
        <v>486.67200000000003</v>
      </c>
      <c r="R81" s="595">
        <v>430.15599999999995</v>
      </c>
      <c r="S81" s="591">
        <v>0</v>
      </c>
      <c r="T81" s="595">
        <v>0</v>
      </c>
      <c r="U81" s="591">
        <v>0</v>
      </c>
      <c r="V81" s="595">
        <v>0</v>
      </c>
      <c r="W81" s="591">
        <v>342.42899999999997</v>
      </c>
      <c r="X81" s="595">
        <v>318.72500000000002</v>
      </c>
      <c r="Y81" s="591">
        <v>87.245999999999981</v>
      </c>
      <c r="Z81" s="595">
        <v>88.00200000000001</v>
      </c>
      <c r="AA81" s="591">
        <v>0</v>
      </c>
      <c r="AB81" s="595">
        <v>0</v>
      </c>
      <c r="AC81" s="591">
        <v>0</v>
      </c>
      <c r="AD81" s="595">
        <v>0</v>
      </c>
      <c r="AE81" s="591">
        <v>3403.3969999999999</v>
      </c>
      <c r="AF81" s="595">
        <v>3119.3589999999999</v>
      </c>
      <c r="AG81" s="591">
        <v>919.83599999999979</v>
      </c>
      <c r="AH81" s="595">
        <v>790.26400000000012</v>
      </c>
    </row>
    <row r="82" spans="1:34">
      <c r="A82" s="163"/>
      <c r="B82" s="170" t="s">
        <v>471</v>
      </c>
      <c r="C82" s="591">
        <v>0</v>
      </c>
      <c r="D82" s="595">
        <v>0</v>
      </c>
      <c r="E82" s="591">
        <v>0</v>
      </c>
      <c r="F82" s="595">
        <v>0</v>
      </c>
      <c r="G82" s="591">
        <v>2.1000000000000001E-2</v>
      </c>
      <c r="H82" s="595">
        <v>2.1999999999999999E-2</v>
      </c>
      <c r="I82" s="591">
        <v>0</v>
      </c>
      <c r="J82" s="595">
        <v>9.9999999999999742E-4</v>
      </c>
      <c r="K82" s="591">
        <v>9.7000000000000003E-2</v>
      </c>
      <c r="L82" s="595">
        <v>0</v>
      </c>
      <c r="M82" s="591">
        <v>-2.0000000000000018E-3</v>
      </c>
      <c r="N82" s="595">
        <v>0</v>
      </c>
      <c r="O82" s="591">
        <v>19.148</v>
      </c>
      <c r="P82" s="595">
        <v>18.231000000000002</v>
      </c>
      <c r="Q82" s="591">
        <v>4.7140000000000004</v>
      </c>
      <c r="R82" s="595">
        <v>5.2100000000000009</v>
      </c>
      <c r="S82" s="591">
        <v>0</v>
      </c>
      <c r="T82" s="595">
        <v>0</v>
      </c>
      <c r="U82" s="591">
        <v>0</v>
      </c>
      <c r="V82" s="595">
        <v>0</v>
      </c>
      <c r="W82" s="591">
        <v>1.6E-2</v>
      </c>
      <c r="X82" s="595">
        <v>1.6E-2</v>
      </c>
      <c r="Y82" s="591">
        <v>4.0000000000000001E-3</v>
      </c>
      <c r="Z82" s="595">
        <v>4.0000000000000001E-3</v>
      </c>
      <c r="AA82" s="591">
        <v>0</v>
      </c>
      <c r="AB82" s="595">
        <v>0</v>
      </c>
      <c r="AC82" s="591">
        <v>0</v>
      </c>
      <c r="AD82" s="595">
        <v>0</v>
      </c>
      <c r="AE82" s="591">
        <v>19.282</v>
      </c>
      <c r="AF82" s="595">
        <v>18.268999999999998</v>
      </c>
      <c r="AG82" s="591">
        <v>4.7159999999999993</v>
      </c>
      <c r="AH82" s="595">
        <v>5.2149999999999981</v>
      </c>
    </row>
    <row r="83" spans="1:34">
      <c r="A83" s="163"/>
      <c r="B83" s="170" t="s">
        <v>472</v>
      </c>
      <c r="C83" s="591">
        <v>0</v>
      </c>
      <c r="D83" s="595">
        <v>0</v>
      </c>
      <c r="E83" s="591">
        <v>0</v>
      </c>
      <c r="F83" s="595">
        <v>0</v>
      </c>
      <c r="G83" s="591">
        <v>2.4159999999999999</v>
      </c>
      <c r="H83" s="595">
        <v>1.98</v>
      </c>
      <c r="I83" s="591">
        <v>-3.6410000000000005</v>
      </c>
      <c r="J83" s="595">
        <v>0.78600000000000003</v>
      </c>
      <c r="K83" s="591">
        <v>0</v>
      </c>
      <c r="L83" s="595">
        <v>17.353999999999999</v>
      </c>
      <c r="M83" s="591">
        <v>0</v>
      </c>
      <c r="N83" s="595">
        <v>1.0939999999999976</v>
      </c>
      <c r="O83" s="591">
        <v>0.11</v>
      </c>
      <c r="P83" s="595">
        <v>-3.2440000000000002</v>
      </c>
      <c r="Q83" s="591">
        <v>2.4999999999999994E-2</v>
      </c>
      <c r="R83" s="595">
        <v>2.7999999999999581E-2</v>
      </c>
      <c r="S83" s="591">
        <v>0</v>
      </c>
      <c r="T83" s="595">
        <v>0</v>
      </c>
      <c r="U83" s="591">
        <v>0</v>
      </c>
      <c r="V83" s="595">
        <v>0</v>
      </c>
      <c r="W83" s="591">
        <v>0.18099999999999999</v>
      </c>
      <c r="X83" s="595">
        <v>2.96</v>
      </c>
      <c r="Y83" s="591">
        <v>4.0999999999999981E-2</v>
      </c>
      <c r="Z83" s="595">
        <v>4.4000000000000039E-2</v>
      </c>
      <c r="AA83" s="591">
        <v>-0.41499999999999998</v>
      </c>
      <c r="AB83" s="595">
        <v>0</v>
      </c>
      <c r="AC83" s="591">
        <v>-0.41499999999999998</v>
      </c>
      <c r="AD83" s="595">
        <v>0</v>
      </c>
      <c r="AE83" s="591">
        <v>2.2919999999999998</v>
      </c>
      <c r="AF83" s="595">
        <v>19.05</v>
      </c>
      <c r="AG83" s="591">
        <v>-3.99</v>
      </c>
      <c r="AH83" s="595">
        <v>1.9520000000000017</v>
      </c>
    </row>
    <row r="84" spans="1:34">
      <c r="A84" s="163"/>
      <c r="B84" s="164" t="s">
        <v>69</v>
      </c>
      <c r="C84" s="591">
        <v>0</v>
      </c>
      <c r="D84" s="595">
        <v>0</v>
      </c>
      <c r="E84" s="591">
        <v>0</v>
      </c>
      <c r="F84" s="595">
        <v>0</v>
      </c>
      <c r="G84" s="591">
        <v>3.1E-2</v>
      </c>
      <c r="H84" s="595">
        <v>1.4219999999999999</v>
      </c>
      <c r="I84" s="591">
        <v>5.000000000000001E-3</v>
      </c>
      <c r="J84" s="595">
        <v>-1.8070000000000002</v>
      </c>
      <c r="K84" s="591">
        <v>38.381999999999998</v>
      </c>
      <c r="L84" s="595">
        <v>8.3689999999999998</v>
      </c>
      <c r="M84" s="591">
        <v>26.606999999999999</v>
      </c>
      <c r="N84" s="595">
        <v>0.94899999999999984</v>
      </c>
      <c r="O84" s="591">
        <v>14.989000000000001</v>
      </c>
      <c r="P84" s="595">
        <v>18.419</v>
      </c>
      <c r="Q84" s="591">
        <v>5.8160000000000007</v>
      </c>
      <c r="R84" s="595">
        <v>1.0309999999999988</v>
      </c>
      <c r="S84" s="591">
        <v>0</v>
      </c>
      <c r="T84" s="595">
        <v>0</v>
      </c>
      <c r="U84" s="591">
        <v>0</v>
      </c>
      <c r="V84" s="595">
        <v>0</v>
      </c>
      <c r="W84" s="591">
        <v>0.13600000000000001</v>
      </c>
      <c r="X84" s="595">
        <v>0.17599999999999999</v>
      </c>
      <c r="Y84" s="591">
        <v>3.2000000000000015E-2</v>
      </c>
      <c r="Z84" s="595">
        <v>4.7999999999999987E-2</v>
      </c>
      <c r="AA84" s="591">
        <v>-2.1000000000000001E-2</v>
      </c>
      <c r="AB84" s="595">
        <v>-3.3000000000000002E-2</v>
      </c>
      <c r="AC84" s="591">
        <v>0</v>
      </c>
      <c r="AD84" s="595">
        <v>-7.0000000000000027E-3</v>
      </c>
      <c r="AE84" s="591">
        <v>53.517000000000003</v>
      </c>
      <c r="AF84" s="595">
        <v>28.353000000000002</v>
      </c>
      <c r="AG84" s="591">
        <v>32.460000000000008</v>
      </c>
      <c r="AH84" s="595">
        <v>0.21400000000000219</v>
      </c>
    </row>
    <row r="85" spans="1:34">
      <c r="A85" s="168"/>
      <c r="B85" s="168"/>
      <c r="C85" s="168"/>
      <c r="D85" s="168"/>
      <c r="E85" s="708"/>
      <c r="F85" s="708"/>
      <c r="G85" s="168"/>
      <c r="H85" s="168"/>
      <c r="I85" s="708"/>
      <c r="J85" s="708"/>
      <c r="K85" s="168"/>
      <c r="L85" s="168"/>
      <c r="M85" s="708"/>
      <c r="N85" s="708"/>
      <c r="O85" s="168"/>
      <c r="P85" s="168"/>
      <c r="Q85" s="708"/>
      <c r="R85" s="708"/>
      <c r="S85" s="168"/>
      <c r="T85" s="168"/>
      <c r="U85" s="708"/>
      <c r="V85" s="708"/>
      <c r="W85" s="168"/>
      <c r="X85" s="168"/>
      <c r="Y85" s="708"/>
      <c r="Z85" s="708"/>
      <c r="AA85" s="168"/>
      <c r="AB85" s="168"/>
      <c r="AC85" s="708"/>
      <c r="AD85" s="708"/>
      <c r="AE85" s="168"/>
      <c r="AF85" s="168"/>
      <c r="AG85" s="708"/>
      <c r="AH85" s="708"/>
    </row>
    <row r="86" spans="1:34" ht="13">
      <c r="A86" s="158" t="s">
        <v>432</v>
      </c>
      <c r="B86" s="165"/>
      <c r="C86" s="600">
        <v>0</v>
      </c>
      <c r="D86" s="594">
        <v>0</v>
      </c>
      <c r="E86" s="600">
        <v>0</v>
      </c>
      <c r="F86" s="594">
        <v>0</v>
      </c>
      <c r="G86" s="600">
        <v>-4.6970000000000001</v>
      </c>
      <c r="H86" s="594">
        <v>-3.6629999999999998</v>
      </c>
      <c r="I86" s="600">
        <v>-0.78699999999999992</v>
      </c>
      <c r="J86" s="594">
        <v>0.40600000000000014</v>
      </c>
      <c r="K86" s="600">
        <v>-455.74200000000002</v>
      </c>
      <c r="L86" s="594">
        <v>-366.39100000000002</v>
      </c>
      <c r="M86" s="600">
        <v>-179.54200000000003</v>
      </c>
      <c r="N86" s="594">
        <v>-101.101</v>
      </c>
      <c r="O86" s="600">
        <v>-1195.2670000000001</v>
      </c>
      <c r="P86" s="594">
        <v>-847.61099999999999</v>
      </c>
      <c r="Q86" s="600">
        <v>-429.07800000000009</v>
      </c>
      <c r="R86" s="594">
        <v>-306.65300000000002</v>
      </c>
      <c r="S86" s="600">
        <v>0</v>
      </c>
      <c r="T86" s="594">
        <v>0</v>
      </c>
      <c r="U86" s="600">
        <v>0</v>
      </c>
      <c r="V86" s="594">
        <v>0</v>
      </c>
      <c r="W86" s="600">
        <v>-133.06399999999999</v>
      </c>
      <c r="X86" s="594">
        <v>-170.42400000000001</v>
      </c>
      <c r="Y86" s="600">
        <v>-26.676999999999992</v>
      </c>
      <c r="Z86" s="594">
        <v>-53.76400000000001</v>
      </c>
      <c r="AA86" s="600">
        <v>0.185</v>
      </c>
      <c r="AB86" s="594">
        <v>0</v>
      </c>
      <c r="AC86" s="600">
        <v>0.185</v>
      </c>
      <c r="AD86" s="594">
        <v>0</v>
      </c>
      <c r="AE86" s="600">
        <v>-1788.585</v>
      </c>
      <c r="AF86" s="594">
        <v>-1388.0889999999999</v>
      </c>
      <c r="AG86" s="600">
        <v>-635.89900000000011</v>
      </c>
      <c r="AH86" s="594">
        <v>-461.11199999999997</v>
      </c>
    </row>
    <row r="87" spans="1:34">
      <c r="A87" s="163"/>
      <c r="B87" s="170" t="s">
        <v>433</v>
      </c>
      <c r="C87" s="591">
        <v>0</v>
      </c>
      <c r="D87" s="595">
        <v>0</v>
      </c>
      <c r="E87" s="591">
        <v>0</v>
      </c>
      <c r="F87" s="595">
        <v>0</v>
      </c>
      <c r="G87" s="591">
        <v>-9.5000000000000001E-2</v>
      </c>
      <c r="H87" s="595">
        <v>-9.5000000000000001E-2</v>
      </c>
      <c r="I87" s="591">
        <v>-1.0999999999999996E-2</v>
      </c>
      <c r="J87" s="595">
        <v>6.2E-2</v>
      </c>
      <c r="K87" s="591">
        <v>-361.63299999999998</v>
      </c>
      <c r="L87" s="595">
        <v>-275.649</v>
      </c>
      <c r="M87" s="591">
        <v>-156.75399999999999</v>
      </c>
      <c r="N87" s="595">
        <v>-75.287000000000006</v>
      </c>
      <c r="O87" s="591">
        <v>-932.92100000000005</v>
      </c>
      <c r="P87" s="595">
        <v>-606.19200000000001</v>
      </c>
      <c r="Q87" s="591">
        <v>-370.59300000000007</v>
      </c>
      <c r="R87" s="595">
        <v>-241.82900000000001</v>
      </c>
      <c r="S87" s="591">
        <v>0</v>
      </c>
      <c r="T87" s="595">
        <v>0</v>
      </c>
      <c r="U87" s="591">
        <v>0</v>
      </c>
      <c r="V87" s="595">
        <v>0</v>
      </c>
      <c r="W87" s="591">
        <v>-107.226</v>
      </c>
      <c r="X87" s="595">
        <v>-139.619</v>
      </c>
      <c r="Y87" s="591">
        <v>-20.856999999999999</v>
      </c>
      <c r="Z87" s="595">
        <v>-39.869</v>
      </c>
      <c r="AA87" s="591">
        <v>0.185</v>
      </c>
      <c r="AB87" s="595">
        <v>0</v>
      </c>
      <c r="AC87" s="591">
        <v>0.185</v>
      </c>
      <c r="AD87" s="595">
        <v>0</v>
      </c>
      <c r="AE87" s="591">
        <v>-1401.69</v>
      </c>
      <c r="AF87" s="595">
        <v>-1021.5549999999999</v>
      </c>
      <c r="AG87" s="591">
        <v>-548.03000000000009</v>
      </c>
      <c r="AH87" s="595">
        <v>-356.923</v>
      </c>
    </row>
    <row r="88" spans="1:34">
      <c r="A88" s="163"/>
      <c r="B88" s="170" t="s">
        <v>434</v>
      </c>
      <c r="C88" s="591">
        <v>0</v>
      </c>
      <c r="D88" s="595">
        <v>0</v>
      </c>
      <c r="E88" s="591">
        <v>0</v>
      </c>
      <c r="F88" s="595">
        <v>0</v>
      </c>
      <c r="G88" s="591">
        <v>0</v>
      </c>
      <c r="H88" s="595">
        <v>-5.0000000000000001E-3</v>
      </c>
      <c r="I88" s="591">
        <v>0</v>
      </c>
      <c r="J88" s="595">
        <v>7.0000000000000001E-3</v>
      </c>
      <c r="K88" s="591">
        <v>-4.0000000000000001E-3</v>
      </c>
      <c r="L88" s="595">
        <v>-4.0000000000000001E-3</v>
      </c>
      <c r="M88" s="591">
        <v>-1E-3</v>
      </c>
      <c r="N88" s="595">
        <v>-1E-3</v>
      </c>
      <c r="O88" s="591">
        <v>-65.753</v>
      </c>
      <c r="P88" s="595">
        <v>-73.882999999999996</v>
      </c>
      <c r="Q88" s="591">
        <v>-12.481000000000002</v>
      </c>
      <c r="R88" s="595">
        <v>-23.552999999999997</v>
      </c>
      <c r="S88" s="591">
        <v>0</v>
      </c>
      <c r="T88" s="595">
        <v>0</v>
      </c>
      <c r="U88" s="591">
        <v>0</v>
      </c>
      <c r="V88" s="595">
        <v>0</v>
      </c>
      <c r="W88" s="591">
        <v>0</v>
      </c>
      <c r="X88" s="595">
        <v>0</v>
      </c>
      <c r="Y88" s="591">
        <v>0</v>
      </c>
      <c r="Z88" s="595">
        <v>0</v>
      </c>
      <c r="AA88" s="591">
        <v>0</v>
      </c>
      <c r="AB88" s="595">
        <v>0</v>
      </c>
      <c r="AC88" s="591">
        <v>0</v>
      </c>
      <c r="AD88" s="595">
        <v>0</v>
      </c>
      <c r="AE88" s="591">
        <v>-65.757000000000005</v>
      </c>
      <c r="AF88" s="595">
        <v>-73.891999999999996</v>
      </c>
      <c r="AG88" s="591">
        <v>-12.482000000000006</v>
      </c>
      <c r="AH88" s="595">
        <v>-23.546999999999997</v>
      </c>
    </row>
    <row r="89" spans="1:34">
      <c r="A89" s="163"/>
      <c r="B89" s="170" t="s">
        <v>73</v>
      </c>
      <c r="C89" s="591">
        <v>0</v>
      </c>
      <c r="D89" s="595">
        <v>0</v>
      </c>
      <c r="E89" s="591">
        <v>0</v>
      </c>
      <c r="F89" s="595">
        <v>0</v>
      </c>
      <c r="G89" s="591">
        <v>6.0000000000000001E-3</v>
      </c>
      <c r="H89" s="595">
        <v>-0.01</v>
      </c>
      <c r="I89" s="591">
        <v>-1E-3</v>
      </c>
      <c r="J89" s="595">
        <v>1.4E-2</v>
      </c>
      <c r="K89" s="591">
        <v>-92.855000000000004</v>
      </c>
      <c r="L89" s="595">
        <v>-86.218000000000004</v>
      </c>
      <c r="M89" s="591">
        <v>-21.724000000000004</v>
      </c>
      <c r="N89" s="595">
        <v>-23.168000000000006</v>
      </c>
      <c r="O89" s="591">
        <v>-136.12100000000001</v>
      </c>
      <c r="P89" s="595">
        <v>-117.232</v>
      </c>
      <c r="Q89" s="591">
        <v>-32.301000000000016</v>
      </c>
      <c r="R89" s="595">
        <v>-31.031000000000006</v>
      </c>
      <c r="S89" s="591">
        <v>0</v>
      </c>
      <c r="T89" s="595">
        <v>0</v>
      </c>
      <c r="U89" s="591">
        <v>0</v>
      </c>
      <c r="V89" s="595">
        <v>0</v>
      </c>
      <c r="W89" s="591">
        <v>-24.047000000000001</v>
      </c>
      <c r="X89" s="595">
        <v>-28.47</v>
      </c>
      <c r="Y89" s="591">
        <v>-5.4089999999999989</v>
      </c>
      <c r="Z89" s="595">
        <v>-13.423999999999999</v>
      </c>
      <c r="AA89" s="591">
        <v>0</v>
      </c>
      <c r="AB89" s="595">
        <v>0</v>
      </c>
      <c r="AC89" s="591">
        <v>0</v>
      </c>
      <c r="AD89" s="595">
        <v>0</v>
      </c>
      <c r="AE89" s="591">
        <v>-253.017</v>
      </c>
      <c r="AF89" s="595">
        <v>-231.93</v>
      </c>
      <c r="AG89" s="591">
        <v>-59.435000000000002</v>
      </c>
      <c r="AH89" s="595">
        <v>-67.609000000000009</v>
      </c>
    </row>
    <row r="90" spans="1:34">
      <c r="A90" s="163"/>
      <c r="B90" s="170" t="s">
        <v>435</v>
      </c>
      <c r="C90" s="591">
        <v>0</v>
      </c>
      <c r="D90" s="595">
        <v>0</v>
      </c>
      <c r="E90" s="591">
        <v>0</v>
      </c>
      <c r="F90" s="595">
        <v>0</v>
      </c>
      <c r="G90" s="591">
        <v>-4.6079999999999997</v>
      </c>
      <c r="H90" s="595">
        <v>-3.5529999999999999</v>
      </c>
      <c r="I90" s="591">
        <v>-0.77499999999999947</v>
      </c>
      <c r="J90" s="595">
        <v>0.32299999999999995</v>
      </c>
      <c r="K90" s="591">
        <v>-1.25</v>
      </c>
      <c r="L90" s="595">
        <v>-4.5199999999999996</v>
      </c>
      <c r="M90" s="591">
        <v>-1.0629999999999999</v>
      </c>
      <c r="N90" s="595">
        <v>-2.6449999999999996</v>
      </c>
      <c r="O90" s="591">
        <v>-60.472000000000001</v>
      </c>
      <c r="P90" s="595">
        <v>-50.304000000000002</v>
      </c>
      <c r="Q90" s="591">
        <v>-13.703000000000003</v>
      </c>
      <c r="R90" s="595">
        <v>-10.240000000000002</v>
      </c>
      <c r="S90" s="591">
        <v>0</v>
      </c>
      <c r="T90" s="595">
        <v>0</v>
      </c>
      <c r="U90" s="591">
        <v>0</v>
      </c>
      <c r="V90" s="595">
        <v>0</v>
      </c>
      <c r="W90" s="591">
        <v>-1.7909999999999999</v>
      </c>
      <c r="X90" s="595">
        <v>-2.335</v>
      </c>
      <c r="Y90" s="591">
        <v>-0.41100000000000003</v>
      </c>
      <c r="Z90" s="595">
        <v>-0.47099999999999986</v>
      </c>
      <c r="AA90" s="591">
        <v>0</v>
      </c>
      <c r="AB90" s="595">
        <v>0</v>
      </c>
      <c r="AC90" s="591">
        <v>0</v>
      </c>
      <c r="AD90" s="595">
        <v>0</v>
      </c>
      <c r="AE90" s="591">
        <v>-68.120999999999995</v>
      </c>
      <c r="AF90" s="595">
        <v>-60.712000000000003</v>
      </c>
      <c r="AG90" s="591">
        <v>-15.951999999999998</v>
      </c>
      <c r="AH90" s="595">
        <v>-13.033000000000001</v>
      </c>
    </row>
    <row r="91" spans="1:34">
      <c r="A91" s="168"/>
      <c r="B91" s="168"/>
      <c r="C91" s="168"/>
      <c r="D91" s="168"/>
      <c r="E91" s="708"/>
      <c r="F91" s="708"/>
      <c r="G91" s="168"/>
      <c r="H91" s="168"/>
      <c r="I91" s="708"/>
      <c r="J91" s="708"/>
      <c r="K91" s="168"/>
      <c r="L91" s="168"/>
      <c r="M91" s="708"/>
      <c r="N91" s="708"/>
      <c r="O91" s="168"/>
      <c r="P91" s="168"/>
      <c r="Q91" s="708"/>
      <c r="R91" s="708"/>
      <c r="S91" s="168"/>
      <c r="T91" s="168"/>
      <c r="U91" s="708"/>
      <c r="V91" s="708"/>
      <c r="W91" s="168"/>
      <c r="X91" s="168"/>
      <c r="Y91" s="708"/>
      <c r="Z91" s="708"/>
      <c r="AA91" s="168"/>
      <c r="AB91" s="168"/>
      <c r="AC91" s="708"/>
      <c r="AD91" s="708"/>
      <c r="AE91" s="168"/>
      <c r="AF91" s="168"/>
      <c r="AG91" s="708"/>
      <c r="AH91" s="708"/>
    </row>
    <row r="92" spans="1:34" ht="13">
      <c r="A92" s="158" t="s">
        <v>436</v>
      </c>
      <c r="B92" s="180"/>
      <c r="C92" s="600">
        <v>0</v>
      </c>
      <c r="D92" s="594">
        <v>0</v>
      </c>
      <c r="E92" s="600">
        <v>0</v>
      </c>
      <c r="F92" s="594">
        <v>0</v>
      </c>
      <c r="G92" s="600">
        <v>44.673000000000002</v>
      </c>
      <c r="H92" s="594">
        <v>38.14</v>
      </c>
      <c r="I92" s="600">
        <v>6.6469999999999985</v>
      </c>
      <c r="J92" s="594">
        <v>-5.3530000000000015</v>
      </c>
      <c r="K92" s="600">
        <v>773.68799999999999</v>
      </c>
      <c r="L92" s="594">
        <v>731.61300000000006</v>
      </c>
      <c r="M92" s="600">
        <v>181.91099999999994</v>
      </c>
      <c r="N92" s="594">
        <v>177.78700000000003</v>
      </c>
      <c r="O92" s="600">
        <v>662.09500000000003</v>
      </c>
      <c r="P92" s="594">
        <v>875.76900000000001</v>
      </c>
      <c r="Q92" s="600">
        <v>68.149000000000001</v>
      </c>
      <c r="R92" s="594">
        <v>129.77200000000005</v>
      </c>
      <c r="S92" s="600">
        <v>0</v>
      </c>
      <c r="T92" s="594">
        <v>0</v>
      </c>
      <c r="U92" s="600">
        <v>0</v>
      </c>
      <c r="V92" s="594">
        <v>0</v>
      </c>
      <c r="W92" s="600">
        <v>209.69800000000001</v>
      </c>
      <c r="X92" s="594">
        <v>151.453</v>
      </c>
      <c r="Y92" s="600">
        <v>60.646000000000015</v>
      </c>
      <c r="Z92" s="594">
        <v>34.334000000000003</v>
      </c>
      <c r="AA92" s="600">
        <v>-0.251</v>
      </c>
      <c r="AB92" s="594">
        <v>-3.3000000000000002E-2</v>
      </c>
      <c r="AC92" s="600">
        <v>-0.23</v>
      </c>
      <c r="AD92" s="594">
        <v>-7.0000000000000027E-3</v>
      </c>
      <c r="AE92" s="600">
        <v>1689.903</v>
      </c>
      <c r="AF92" s="594">
        <v>1796.942</v>
      </c>
      <c r="AG92" s="600">
        <v>317.12300000000005</v>
      </c>
      <c r="AH92" s="594">
        <v>336.5329999999999</v>
      </c>
    </row>
    <row r="93" spans="1:34">
      <c r="A93" s="168"/>
      <c r="B93" s="168"/>
      <c r="C93" s="168"/>
      <c r="D93" s="168"/>
      <c r="E93" s="708"/>
      <c r="F93" s="708"/>
      <c r="G93" s="168"/>
      <c r="H93" s="168"/>
      <c r="I93" s="708"/>
      <c r="J93" s="708"/>
      <c r="K93" s="168"/>
      <c r="L93" s="168"/>
      <c r="M93" s="708"/>
      <c r="N93" s="708"/>
      <c r="O93" s="168"/>
      <c r="P93" s="168"/>
      <c r="Q93" s="708"/>
      <c r="R93" s="708"/>
      <c r="S93" s="168"/>
      <c r="T93" s="168"/>
      <c r="U93" s="708"/>
      <c r="V93" s="708"/>
      <c r="W93" s="168"/>
      <c r="X93" s="168"/>
      <c r="Y93" s="708"/>
      <c r="Z93" s="708"/>
      <c r="AA93" s="168"/>
      <c r="AB93" s="168"/>
      <c r="AC93" s="708"/>
      <c r="AD93" s="708"/>
      <c r="AE93" s="168"/>
      <c r="AF93" s="168"/>
      <c r="AG93" s="708"/>
      <c r="AH93" s="708"/>
    </row>
    <row r="94" spans="1:34">
      <c r="A94" s="160"/>
      <c r="B94" s="164" t="s">
        <v>437</v>
      </c>
      <c r="C94" s="591">
        <v>0</v>
      </c>
      <c r="D94" s="595">
        <v>0</v>
      </c>
      <c r="E94" s="591">
        <v>0</v>
      </c>
      <c r="F94" s="595">
        <v>0</v>
      </c>
      <c r="G94" s="591">
        <v>0</v>
      </c>
      <c r="H94" s="595">
        <v>0.254</v>
      </c>
      <c r="I94" s="591">
        <v>0</v>
      </c>
      <c r="J94" s="595">
        <v>-0.33199999999999996</v>
      </c>
      <c r="K94" s="591">
        <v>3.194</v>
      </c>
      <c r="L94" s="595">
        <v>5.9470000000000001</v>
      </c>
      <c r="M94" s="591">
        <v>0.41199999999999992</v>
      </c>
      <c r="N94" s="595">
        <v>1.6740000000000004</v>
      </c>
      <c r="O94" s="591">
        <v>4.6769999999999996</v>
      </c>
      <c r="P94" s="595">
        <v>4.5780000000000003</v>
      </c>
      <c r="Q94" s="591">
        <v>1.0759999999999996</v>
      </c>
      <c r="R94" s="595">
        <v>1.2770000000000001</v>
      </c>
      <c r="S94" s="591">
        <v>0</v>
      </c>
      <c r="T94" s="595">
        <v>0</v>
      </c>
      <c r="U94" s="591">
        <v>0</v>
      </c>
      <c r="V94" s="595">
        <v>0</v>
      </c>
      <c r="W94" s="591">
        <v>0.11899999999999999</v>
      </c>
      <c r="X94" s="595">
        <v>0.59</v>
      </c>
      <c r="Y94" s="591">
        <v>0</v>
      </c>
      <c r="Z94" s="595">
        <v>0.30999999999999994</v>
      </c>
      <c r="AA94" s="591">
        <v>0</v>
      </c>
      <c r="AB94" s="595">
        <v>0</v>
      </c>
      <c r="AC94" s="591">
        <v>0</v>
      </c>
      <c r="AD94" s="595">
        <v>0</v>
      </c>
      <c r="AE94" s="591">
        <v>7.99</v>
      </c>
      <c r="AF94" s="595">
        <v>11.369</v>
      </c>
      <c r="AG94" s="591">
        <v>1.4880000000000004</v>
      </c>
      <c r="AH94" s="595">
        <v>2.9290000000000003</v>
      </c>
    </row>
    <row r="95" spans="1:34">
      <c r="A95" s="160"/>
      <c r="B95" s="164" t="s">
        <v>438</v>
      </c>
      <c r="C95" s="591">
        <v>0</v>
      </c>
      <c r="D95" s="595">
        <v>0</v>
      </c>
      <c r="E95" s="591">
        <v>0</v>
      </c>
      <c r="F95" s="595">
        <v>0</v>
      </c>
      <c r="G95" s="591">
        <v>-7.7629999999999999</v>
      </c>
      <c r="H95" s="595">
        <v>-5.0860000000000003</v>
      </c>
      <c r="I95" s="591">
        <v>-0.96499999999999986</v>
      </c>
      <c r="J95" s="595">
        <v>1.4029999999999996</v>
      </c>
      <c r="K95" s="591">
        <v>-19.914000000000001</v>
      </c>
      <c r="L95" s="595">
        <v>-21.556999999999999</v>
      </c>
      <c r="M95" s="591">
        <v>-4.7100000000000009</v>
      </c>
      <c r="N95" s="595">
        <v>-4.7609999999999992</v>
      </c>
      <c r="O95" s="591">
        <v>-50.421999999999997</v>
      </c>
      <c r="P95" s="595">
        <v>-47.290999999999997</v>
      </c>
      <c r="Q95" s="591">
        <v>-13.076000000000001</v>
      </c>
      <c r="R95" s="595">
        <v>-12.389999999999993</v>
      </c>
      <c r="S95" s="591">
        <v>0</v>
      </c>
      <c r="T95" s="595">
        <v>0</v>
      </c>
      <c r="U95" s="591">
        <v>0</v>
      </c>
      <c r="V95" s="595">
        <v>0</v>
      </c>
      <c r="W95" s="591">
        <v>-13.794</v>
      </c>
      <c r="X95" s="595">
        <v>-14.294</v>
      </c>
      <c r="Y95" s="591">
        <v>-3.6450000000000014</v>
      </c>
      <c r="Z95" s="595">
        <v>-3.7380000000000013</v>
      </c>
      <c r="AA95" s="591">
        <v>0</v>
      </c>
      <c r="AB95" s="595">
        <v>0</v>
      </c>
      <c r="AC95" s="591">
        <v>0</v>
      </c>
      <c r="AD95" s="595">
        <v>0</v>
      </c>
      <c r="AE95" s="591">
        <v>-91.893000000000001</v>
      </c>
      <c r="AF95" s="595">
        <v>-88.227999999999994</v>
      </c>
      <c r="AG95" s="591">
        <v>-22.396000000000001</v>
      </c>
      <c r="AH95" s="595">
        <v>-19.48599999999999</v>
      </c>
    </row>
    <row r="96" spans="1:34">
      <c r="A96" s="160"/>
      <c r="B96" s="164" t="s">
        <v>439</v>
      </c>
      <c r="C96" s="591">
        <v>0</v>
      </c>
      <c r="D96" s="595">
        <v>0</v>
      </c>
      <c r="E96" s="591">
        <v>0</v>
      </c>
      <c r="F96" s="595">
        <v>0</v>
      </c>
      <c r="G96" s="591">
        <v>-17.388999999999999</v>
      </c>
      <c r="H96" s="595">
        <v>-7.0910000000000002</v>
      </c>
      <c r="I96" s="591">
        <v>-3.1120000000000001</v>
      </c>
      <c r="J96" s="595">
        <v>1.2570000000000006</v>
      </c>
      <c r="K96" s="591">
        <v>-113.8</v>
      </c>
      <c r="L96" s="595">
        <v>-105.565</v>
      </c>
      <c r="M96" s="591">
        <v>-28.87299999999999</v>
      </c>
      <c r="N96" s="595">
        <v>-29.867000000000004</v>
      </c>
      <c r="O96" s="591">
        <v>-76.078000000000003</v>
      </c>
      <c r="P96" s="595">
        <v>-53.914000000000001</v>
      </c>
      <c r="Q96" s="591">
        <v>-27.61</v>
      </c>
      <c r="R96" s="595">
        <v>-18.088000000000001</v>
      </c>
      <c r="S96" s="591">
        <v>0</v>
      </c>
      <c r="T96" s="595">
        <v>0</v>
      </c>
      <c r="U96" s="591">
        <v>0</v>
      </c>
      <c r="V96" s="595">
        <v>0</v>
      </c>
      <c r="W96" s="591">
        <v>-22.385999999999999</v>
      </c>
      <c r="X96" s="595">
        <v>-26.628</v>
      </c>
      <c r="Y96" s="591">
        <v>-7.3329999999999984</v>
      </c>
      <c r="Z96" s="595">
        <v>5.3999999999998494E-2</v>
      </c>
      <c r="AA96" s="591">
        <v>0.23</v>
      </c>
      <c r="AB96" s="595">
        <v>0</v>
      </c>
      <c r="AC96" s="591">
        <v>0.23</v>
      </c>
      <c r="AD96" s="595">
        <v>3.0000000000000001E-3</v>
      </c>
      <c r="AE96" s="591">
        <v>-229.423</v>
      </c>
      <c r="AF96" s="595">
        <v>-193.19800000000001</v>
      </c>
      <c r="AG96" s="591">
        <v>-66.698000000000008</v>
      </c>
      <c r="AH96" s="595">
        <v>-46.64100000000002</v>
      </c>
    </row>
    <row r="97" spans="1:34">
      <c r="A97" s="168"/>
      <c r="B97" s="168"/>
      <c r="C97" s="168"/>
      <c r="D97" s="168"/>
      <c r="E97" s="708"/>
      <c r="F97" s="708"/>
      <c r="G97" s="168"/>
      <c r="H97" s="168"/>
      <c r="I97" s="708"/>
      <c r="J97" s="708"/>
      <c r="K97" s="168"/>
      <c r="L97" s="168"/>
      <c r="M97" s="708"/>
      <c r="N97" s="708"/>
      <c r="O97" s="168"/>
      <c r="P97" s="168"/>
      <c r="Q97" s="708"/>
      <c r="R97" s="708"/>
      <c r="S97" s="168"/>
      <c r="T97" s="168"/>
      <c r="U97" s="708"/>
      <c r="V97" s="708"/>
      <c r="W97" s="168"/>
      <c r="X97" s="168"/>
      <c r="Y97" s="708"/>
      <c r="Z97" s="708"/>
      <c r="AA97" s="168"/>
      <c r="AB97" s="168"/>
      <c r="AC97" s="708"/>
      <c r="AD97" s="708"/>
      <c r="AE97" s="168"/>
      <c r="AF97" s="168"/>
      <c r="AG97" s="708"/>
      <c r="AH97" s="708"/>
    </row>
    <row r="98" spans="1:34" ht="13">
      <c r="A98" s="158" t="s">
        <v>440</v>
      </c>
      <c r="B98" s="180"/>
      <c r="C98" s="600">
        <v>0</v>
      </c>
      <c r="D98" s="594">
        <v>0</v>
      </c>
      <c r="E98" s="600">
        <v>0</v>
      </c>
      <c r="F98" s="594">
        <v>0</v>
      </c>
      <c r="G98" s="600">
        <v>19.521000000000001</v>
      </c>
      <c r="H98" s="594">
        <v>26.216999999999999</v>
      </c>
      <c r="I98" s="600">
        <v>2.5700000000000003</v>
      </c>
      <c r="J98" s="594">
        <v>-3.0250000000000021</v>
      </c>
      <c r="K98" s="600">
        <v>643.16800000000001</v>
      </c>
      <c r="L98" s="594">
        <v>610.43799999999999</v>
      </c>
      <c r="M98" s="600">
        <v>148.74</v>
      </c>
      <c r="N98" s="594">
        <v>144.83299999999997</v>
      </c>
      <c r="O98" s="600">
        <v>540.27200000000005</v>
      </c>
      <c r="P98" s="594">
        <v>779.14200000000005</v>
      </c>
      <c r="Q98" s="600">
        <v>28.539000000000044</v>
      </c>
      <c r="R98" s="594">
        <v>100.57100000000003</v>
      </c>
      <c r="S98" s="600">
        <v>0</v>
      </c>
      <c r="T98" s="594">
        <v>0</v>
      </c>
      <c r="U98" s="600">
        <v>0</v>
      </c>
      <c r="V98" s="594">
        <v>0</v>
      </c>
      <c r="W98" s="600">
        <v>173.637</v>
      </c>
      <c r="X98" s="594">
        <v>111.121</v>
      </c>
      <c r="Y98" s="600">
        <v>49.668000000000006</v>
      </c>
      <c r="Z98" s="594">
        <v>30.959999999999994</v>
      </c>
      <c r="AA98" s="600">
        <v>-2.1000000000000001E-2</v>
      </c>
      <c r="AB98" s="594">
        <v>-3.3000000000000002E-2</v>
      </c>
      <c r="AC98" s="600">
        <v>0</v>
      </c>
      <c r="AD98" s="594">
        <v>-4.0000000000000001E-3</v>
      </c>
      <c r="AE98" s="600">
        <v>1376.577</v>
      </c>
      <c r="AF98" s="594">
        <v>1526.885</v>
      </c>
      <c r="AG98" s="600">
        <v>229.51700000000005</v>
      </c>
      <c r="AH98" s="594">
        <v>273.33500000000004</v>
      </c>
    </row>
    <row r="99" spans="1:34">
      <c r="A99" s="168"/>
      <c r="B99" s="168"/>
      <c r="C99" s="168"/>
      <c r="D99" s="168"/>
      <c r="E99" s="708"/>
      <c r="F99" s="708"/>
      <c r="G99" s="168"/>
      <c r="H99" s="168"/>
      <c r="I99" s="708"/>
      <c r="J99" s="708"/>
      <c r="K99" s="168"/>
      <c r="L99" s="168"/>
      <c r="M99" s="708"/>
      <c r="N99" s="708"/>
      <c r="O99" s="168"/>
      <c r="P99" s="168"/>
      <c r="Q99" s="708"/>
      <c r="R99" s="708"/>
      <c r="S99" s="168"/>
      <c r="T99" s="168"/>
      <c r="U99" s="708"/>
      <c r="V99" s="708"/>
      <c r="W99" s="168"/>
      <c r="X99" s="168"/>
      <c r="Y99" s="708"/>
      <c r="Z99" s="708"/>
      <c r="AA99" s="168"/>
      <c r="AB99" s="168"/>
      <c r="AC99" s="708"/>
      <c r="AD99" s="708"/>
      <c r="AE99" s="168"/>
      <c r="AF99" s="168"/>
      <c r="AG99" s="708"/>
      <c r="AH99" s="708"/>
    </row>
    <row r="100" spans="1:34">
      <c r="A100" s="163"/>
      <c r="B100" s="164" t="s">
        <v>441</v>
      </c>
      <c r="C100" s="591">
        <v>0</v>
      </c>
      <c r="D100" s="595">
        <v>0</v>
      </c>
      <c r="E100" s="591">
        <v>0</v>
      </c>
      <c r="F100" s="595">
        <v>0</v>
      </c>
      <c r="G100" s="591">
        <v>-1.2090000000000001</v>
      </c>
      <c r="H100" s="595">
        <v>-13.515000000000001</v>
      </c>
      <c r="I100" s="591">
        <v>-0.31000000000000005</v>
      </c>
      <c r="J100" s="595">
        <v>55.570000000000036</v>
      </c>
      <c r="K100" s="591">
        <v>-181.744</v>
      </c>
      <c r="L100" s="595">
        <v>-165.53399999999999</v>
      </c>
      <c r="M100" s="591">
        <v>-41.370000000000005</v>
      </c>
      <c r="N100" s="595">
        <v>-48.041999999999987</v>
      </c>
      <c r="O100" s="591">
        <v>-76.356999999999999</v>
      </c>
      <c r="P100" s="595">
        <v>-65.506</v>
      </c>
      <c r="Q100" s="591">
        <v>-19.399999999999999</v>
      </c>
      <c r="R100" s="595">
        <v>-18.232999999999997</v>
      </c>
      <c r="S100" s="591">
        <v>0</v>
      </c>
      <c r="T100" s="595">
        <v>0</v>
      </c>
      <c r="U100" s="591">
        <v>0</v>
      </c>
      <c r="V100" s="595">
        <v>0</v>
      </c>
      <c r="W100" s="591">
        <v>-49.71</v>
      </c>
      <c r="X100" s="595">
        <v>-46.765999999999998</v>
      </c>
      <c r="Y100" s="591">
        <v>-12.682000000000002</v>
      </c>
      <c r="Z100" s="595">
        <v>-11.814999999999998</v>
      </c>
      <c r="AA100" s="591">
        <v>0</v>
      </c>
      <c r="AB100" s="595">
        <v>0</v>
      </c>
      <c r="AC100" s="591">
        <v>0</v>
      </c>
      <c r="AD100" s="595">
        <v>0</v>
      </c>
      <c r="AE100" s="591">
        <v>-309.02</v>
      </c>
      <c r="AF100" s="595">
        <v>-291.32100000000003</v>
      </c>
      <c r="AG100" s="591">
        <v>-73.761999999999972</v>
      </c>
      <c r="AH100" s="595">
        <v>-69.085000000000036</v>
      </c>
    </row>
    <row r="101" spans="1:34">
      <c r="A101" s="163"/>
      <c r="B101" s="164" t="s">
        <v>442</v>
      </c>
      <c r="C101" s="591">
        <v>0</v>
      </c>
      <c r="D101" s="595">
        <v>0</v>
      </c>
      <c r="E101" s="591">
        <v>0</v>
      </c>
      <c r="F101" s="595">
        <v>0</v>
      </c>
      <c r="G101" s="591">
        <v>-0.84199999999999997</v>
      </c>
      <c r="H101" s="595">
        <v>-5.6000000000000001E-2</v>
      </c>
      <c r="I101" s="591">
        <v>9.6999999999999975E-2</v>
      </c>
      <c r="J101" s="595">
        <v>180.70499999999998</v>
      </c>
      <c r="K101" s="591">
        <v>-41.845999999999997</v>
      </c>
      <c r="L101" s="595">
        <v>0</v>
      </c>
      <c r="M101" s="591">
        <v>-41.845999999999997</v>
      </c>
      <c r="N101" s="595">
        <v>0</v>
      </c>
      <c r="O101" s="591">
        <v>-49.625999999999998</v>
      </c>
      <c r="P101" s="595">
        <v>-149.67500000000001</v>
      </c>
      <c r="Q101" s="591">
        <v>-49.625999999999998</v>
      </c>
      <c r="R101" s="595">
        <v>-180.70500000000001</v>
      </c>
      <c r="S101" s="591">
        <v>0</v>
      </c>
      <c r="T101" s="595">
        <v>0</v>
      </c>
      <c r="U101" s="591">
        <v>0</v>
      </c>
      <c r="V101" s="595">
        <v>0</v>
      </c>
      <c r="W101" s="591">
        <v>-9.5890000000000004</v>
      </c>
      <c r="X101" s="595">
        <v>0</v>
      </c>
      <c r="Y101" s="591">
        <v>-5.4620000000000006</v>
      </c>
      <c r="Z101" s="595">
        <v>0</v>
      </c>
      <c r="AA101" s="591">
        <v>0</v>
      </c>
      <c r="AB101" s="595">
        <v>0</v>
      </c>
      <c r="AC101" s="591">
        <v>0</v>
      </c>
      <c r="AD101" s="595">
        <v>0</v>
      </c>
      <c r="AE101" s="591">
        <v>-101.90300000000001</v>
      </c>
      <c r="AF101" s="595">
        <v>-149.73099999999999</v>
      </c>
      <c r="AG101" s="591">
        <v>-96.837000000000003</v>
      </c>
      <c r="AH101" s="595">
        <v>-180.761</v>
      </c>
    </row>
    <row r="102" spans="1:34" ht="25">
      <c r="A102" s="163"/>
      <c r="B102" s="181" t="s">
        <v>443</v>
      </c>
      <c r="C102" s="591">
        <v>0</v>
      </c>
      <c r="D102" s="595">
        <v>0</v>
      </c>
      <c r="E102" s="591">
        <v>0</v>
      </c>
      <c r="F102" s="595">
        <v>0</v>
      </c>
      <c r="G102" s="591">
        <v>0</v>
      </c>
      <c r="H102" s="595">
        <v>-0.307</v>
      </c>
      <c r="I102" s="591">
        <v>0</v>
      </c>
      <c r="J102" s="595">
        <v>-1.0549999999999999</v>
      </c>
      <c r="K102" s="591">
        <v>-8.5269999999999992</v>
      </c>
      <c r="L102" s="595">
        <v>1.2230000000000001</v>
      </c>
      <c r="M102" s="591">
        <v>-4.1329999999999991</v>
      </c>
      <c r="N102" s="595">
        <v>0.63500000000000012</v>
      </c>
      <c r="O102" s="591">
        <v>-1.7110000000000001</v>
      </c>
      <c r="P102" s="595">
        <v>-0.77200000000000002</v>
      </c>
      <c r="Q102" s="591">
        <v>-0.29300000000000015</v>
      </c>
      <c r="R102" s="595">
        <v>-0.45600000000000002</v>
      </c>
      <c r="S102" s="591">
        <v>0</v>
      </c>
      <c r="T102" s="595">
        <v>0</v>
      </c>
      <c r="U102" s="591">
        <v>0</v>
      </c>
      <c r="V102" s="595">
        <v>0</v>
      </c>
      <c r="W102" s="591">
        <v>-1.542</v>
      </c>
      <c r="X102" s="595">
        <v>6.0999999999999999E-2</v>
      </c>
      <c r="Y102" s="591">
        <v>-1.5070000000000001</v>
      </c>
      <c r="Z102" s="595">
        <v>0.16799999999999998</v>
      </c>
      <c r="AA102" s="591">
        <v>0</v>
      </c>
      <c r="AB102" s="595">
        <v>0</v>
      </c>
      <c r="AC102" s="591">
        <v>0</v>
      </c>
      <c r="AD102" s="595">
        <v>0</v>
      </c>
      <c r="AE102" s="591">
        <v>-11.78</v>
      </c>
      <c r="AF102" s="595">
        <v>0.20499999999999999</v>
      </c>
      <c r="AG102" s="591">
        <v>-5.9329999999999989</v>
      </c>
      <c r="AH102" s="595">
        <v>0.748</v>
      </c>
    </row>
    <row r="103" spans="1:34">
      <c r="A103" s="168"/>
      <c r="B103" s="168"/>
      <c r="C103" s="168"/>
      <c r="D103" s="168"/>
      <c r="E103" s="708"/>
      <c r="F103" s="708"/>
      <c r="G103" s="168"/>
      <c r="H103" s="168"/>
      <c r="I103" s="708"/>
      <c r="J103" s="708"/>
      <c r="K103" s="168"/>
      <c r="L103" s="168"/>
      <c r="M103" s="708"/>
      <c r="N103" s="708"/>
      <c r="O103" s="168"/>
      <c r="P103" s="168"/>
      <c r="Q103" s="708"/>
      <c r="R103" s="708"/>
      <c r="S103" s="168"/>
      <c r="T103" s="168"/>
      <c r="U103" s="708"/>
      <c r="V103" s="708"/>
      <c r="W103" s="168"/>
      <c r="X103" s="168"/>
      <c r="Y103" s="708"/>
      <c r="Z103" s="708"/>
      <c r="AA103" s="168"/>
      <c r="AB103" s="168"/>
      <c r="AC103" s="708"/>
      <c r="AD103" s="708"/>
      <c r="AE103" s="168"/>
      <c r="AF103" s="168"/>
      <c r="AG103" s="708"/>
      <c r="AH103" s="708"/>
    </row>
    <row r="104" spans="1:34" ht="13">
      <c r="A104" s="158" t="s">
        <v>444</v>
      </c>
      <c r="B104" s="180"/>
      <c r="C104" s="600">
        <v>0</v>
      </c>
      <c r="D104" s="594">
        <v>0</v>
      </c>
      <c r="E104" s="600">
        <v>0</v>
      </c>
      <c r="F104" s="594">
        <v>0</v>
      </c>
      <c r="G104" s="600">
        <v>17.47</v>
      </c>
      <c r="H104" s="594">
        <v>12.339</v>
      </c>
      <c r="I104" s="600">
        <v>2.3569999999999993</v>
      </c>
      <c r="J104" s="594">
        <v>-11.89800000000008</v>
      </c>
      <c r="K104" s="600">
        <v>411.05099999999999</v>
      </c>
      <c r="L104" s="594">
        <v>446.12700000000001</v>
      </c>
      <c r="M104" s="600">
        <v>61.390999999999963</v>
      </c>
      <c r="N104" s="594">
        <v>97.425999999999988</v>
      </c>
      <c r="O104" s="600">
        <v>412.57799999999997</v>
      </c>
      <c r="P104" s="594">
        <v>563.18899999999996</v>
      </c>
      <c r="Q104" s="600">
        <v>-40.78000000000003</v>
      </c>
      <c r="R104" s="594">
        <v>-98.822999999999979</v>
      </c>
      <c r="S104" s="600">
        <v>0</v>
      </c>
      <c r="T104" s="594">
        <v>0</v>
      </c>
      <c r="U104" s="600">
        <v>0</v>
      </c>
      <c r="V104" s="594">
        <v>0</v>
      </c>
      <c r="W104" s="600">
        <v>112.79600000000001</v>
      </c>
      <c r="X104" s="594">
        <v>64.415999999999997</v>
      </c>
      <c r="Y104" s="600">
        <v>30.01700000000001</v>
      </c>
      <c r="Z104" s="594">
        <v>19.312999999999995</v>
      </c>
      <c r="AA104" s="600">
        <v>-2.1000000000000001E-2</v>
      </c>
      <c r="AB104" s="594">
        <v>-3.3000000000000002E-2</v>
      </c>
      <c r="AC104" s="600">
        <v>0</v>
      </c>
      <c r="AD104" s="594">
        <v>-4.0000000000000001E-3</v>
      </c>
      <c r="AE104" s="600">
        <v>953.87400000000002</v>
      </c>
      <c r="AF104" s="594">
        <v>1086.038</v>
      </c>
      <c r="AG104" s="600">
        <v>52.985000000000014</v>
      </c>
      <c r="AH104" s="594">
        <v>24.23700000000008</v>
      </c>
    </row>
    <row r="105" spans="1:34">
      <c r="A105" s="168"/>
      <c r="B105" s="168"/>
      <c r="C105" s="168"/>
      <c r="D105" s="168"/>
      <c r="E105" s="708"/>
      <c r="F105" s="708"/>
      <c r="G105" s="168"/>
      <c r="H105" s="168"/>
      <c r="I105" s="708"/>
      <c r="J105" s="708"/>
      <c r="K105" s="168"/>
      <c r="L105" s="168"/>
      <c r="M105" s="708"/>
      <c r="N105" s="708"/>
      <c r="O105" s="168"/>
      <c r="P105" s="168"/>
      <c r="Q105" s="708"/>
      <c r="R105" s="708"/>
      <c r="S105" s="168"/>
      <c r="T105" s="168"/>
      <c r="U105" s="708"/>
      <c r="V105" s="708"/>
      <c r="W105" s="168"/>
      <c r="X105" s="168"/>
      <c r="Y105" s="708"/>
      <c r="Z105" s="708"/>
      <c r="AA105" s="168"/>
      <c r="AB105" s="168"/>
      <c r="AC105" s="708"/>
      <c r="AD105" s="708"/>
      <c r="AE105" s="168"/>
      <c r="AF105" s="168"/>
      <c r="AG105" s="708"/>
      <c r="AH105" s="708"/>
    </row>
    <row r="106" spans="1:34" ht="13">
      <c r="A106" s="158" t="s">
        <v>445</v>
      </c>
      <c r="B106" s="180"/>
      <c r="C106" s="600">
        <v>0</v>
      </c>
      <c r="D106" s="594">
        <v>0</v>
      </c>
      <c r="E106" s="600">
        <v>0</v>
      </c>
      <c r="F106" s="594">
        <v>0</v>
      </c>
      <c r="G106" s="600">
        <v>-89.265000000000001</v>
      </c>
      <c r="H106" s="594">
        <v>16.78</v>
      </c>
      <c r="I106" s="600">
        <v>-13.620999999999995</v>
      </c>
      <c r="J106" s="594">
        <v>17.183999999999997</v>
      </c>
      <c r="K106" s="600">
        <v>-69.471000000000004</v>
      </c>
      <c r="L106" s="594">
        <v>7.069</v>
      </c>
      <c r="M106" s="600">
        <v>-24.624000000000002</v>
      </c>
      <c r="N106" s="594">
        <v>4.7720000000000002</v>
      </c>
      <c r="O106" s="600">
        <v>-117.649</v>
      </c>
      <c r="P106" s="594">
        <v>-105.077</v>
      </c>
      <c r="Q106" s="600">
        <v>-30.046999999999997</v>
      </c>
      <c r="R106" s="594">
        <v>-39.774999999999991</v>
      </c>
      <c r="S106" s="600">
        <v>0</v>
      </c>
      <c r="T106" s="594">
        <v>0</v>
      </c>
      <c r="U106" s="600">
        <v>0</v>
      </c>
      <c r="V106" s="594">
        <v>0</v>
      </c>
      <c r="W106" s="600">
        <v>-9.7460000000000004</v>
      </c>
      <c r="X106" s="594">
        <v>-75.738</v>
      </c>
      <c r="Y106" s="600">
        <v>-0.75200000000000067</v>
      </c>
      <c r="Z106" s="594">
        <v>-4.1350000000000051</v>
      </c>
      <c r="AA106" s="600">
        <v>0</v>
      </c>
      <c r="AB106" s="594">
        <v>-6.0999999999999999E-2</v>
      </c>
      <c r="AC106" s="600">
        <v>-1E-3</v>
      </c>
      <c r="AD106" s="594">
        <v>-0.06</v>
      </c>
      <c r="AE106" s="600">
        <v>-286.13099999999997</v>
      </c>
      <c r="AF106" s="594">
        <v>-157.02699999999999</v>
      </c>
      <c r="AG106" s="600">
        <v>-69.044999999999959</v>
      </c>
      <c r="AH106" s="594">
        <v>-0.40399999999999636</v>
      </c>
    </row>
    <row r="107" spans="1:34" ht="13">
      <c r="A107" s="158"/>
      <c r="B107" s="180" t="s">
        <v>446</v>
      </c>
      <c r="C107" s="600">
        <v>0</v>
      </c>
      <c r="D107" s="594">
        <v>0</v>
      </c>
      <c r="E107" s="600">
        <v>0</v>
      </c>
      <c r="F107" s="594">
        <v>0</v>
      </c>
      <c r="G107" s="600">
        <v>15.988</v>
      </c>
      <c r="H107" s="594">
        <v>25.434000000000001</v>
      </c>
      <c r="I107" s="600">
        <v>1.3659999999999997</v>
      </c>
      <c r="J107" s="594">
        <v>0.24199999999999378</v>
      </c>
      <c r="K107" s="600">
        <v>50.511000000000003</v>
      </c>
      <c r="L107" s="594">
        <v>54.228000000000002</v>
      </c>
      <c r="M107" s="600">
        <v>9.0220000000000056</v>
      </c>
      <c r="N107" s="594">
        <v>21.719000000000001</v>
      </c>
      <c r="O107" s="600">
        <v>10.417999999999999</v>
      </c>
      <c r="P107" s="594">
        <v>14.563000000000001</v>
      </c>
      <c r="Q107" s="600">
        <v>1.9749999999999996</v>
      </c>
      <c r="R107" s="594">
        <v>4.01</v>
      </c>
      <c r="S107" s="600">
        <v>0</v>
      </c>
      <c r="T107" s="594">
        <v>0</v>
      </c>
      <c r="U107" s="600">
        <v>0</v>
      </c>
      <c r="V107" s="594">
        <v>0</v>
      </c>
      <c r="W107" s="600">
        <v>4.3949999999999996</v>
      </c>
      <c r="X107" s="594">
        <v>4.1029999999999998</v>
      </c>
      <c r="Y107" s="600">
        <v>1.3619999999999997</v>
      </c>
      <c r="Z107" s="594">
        <v>1.0449999999999999</v>
      </c>
      <c r="AA107" s="600">
        <v>-2.7E-2</v>
      </c>
      <c r="AB107" s="594">
        <v>-3.9E-2</v>
      </c>
      <c r="AC107" s="600">
        <v>-2.5999999999999999E-2</v>
      </c>
      <c r="AD107" s="594">
        <v>-6.9999999999999993E-3</v>
      </c>
      <c r="AE107" s="600">
        <v>81.284999999999997</v>
      </c>
      <c r="AF107" s="594">
        <v>98.289000000000001</v>
      </c>
      <c r="AG107" s="600">
        <v>13.698999999999998</v>
      </c>
      <c r="AH107" s="594">
        <v>25.192000000000007</v>
      </c>
    </row>
    <row r="108" spans="1:34">
      <c r="A108" s="163"/>
      <c r="B108" s="170" t="s">
        <v>377</v>
      </c>
      <c r="C108" s="591">
        <v>0</v>
      </c>
      <c r="D108" s="595">
        <v>0</v>
      </c>
      <c r="E108" s="591">
        <v>0</v>
      </c>
      <c r="F108" s="595">
        <v>0</v>
      </c>
      <c r="G108" s="591">
        <v>5.306</v>
      </c>
      <c r="H108" s="595">
        <v>9.27</v>
      </c>
      <c r="I108" s="591">
        <v>1.907</v>
      </c>
      <c r="J108" s="595">
        <v>-1.3199999999999896</v>
      </c>
      <c r="K108" s="591">
        <v>53.828000000000003</v>
      </c>
      <c r="L108" s="595">
        <v>71.599999999999994</v>
      </c>
      <c r="M108" s="591">
        <v>6.1180000000000021</v>
      </c>
      <c r="N108" s="595">
        <v>5.5969999999999942</v>
      </c>
      <c r="O108" s="591">
        <v>14.865</v>
      </c>
      <c r="P108" s="595">
        <v>28.783000000000001</v>
      </c>
      <c r="Q108" s="591">
        <v>3.2219999999999995</v>
      </c>
      <c r="R108" s="595">
        <v>6.3880000000000017</v>
      </c>
      <c r="S108" s="591">
        <v>0</v>
      </c>
      <c r="T108" s="595">
        <v>0</v>
      </c>
      <c r="U108" s="591">
        <v>0</v>
      </c>
      <c r="V108" s="595">
        <v>0</v>
      </c>
      <c r="W108" s="591">
        <v>0.219</v>
      </c>
      <c r="X108" s="595">
        <v>0.21199999999999999</v>
      </c>
      <c r="Y108" s="591">
        <v>8.199999999999999E-2</v>
      </c>
      <c r="Z108" s="595">
        <v>4.5999999999999985E-2</v>
      </c>
      <c r="AA108" s="591">
        <v>0</v>
      </c>
      <c r="AB108" s="595">
        <v>0</v>
      </c>
      <c r="AC108" s="591">
        <v>0</v>
      </c>
      <c r="AD108" s="595">
        <v>0</v>
      </c>
      <c r="AE108" s="591">
        <v>74.218000000000004</v>
      </c>
      <c r="AF108" s="595">
        <v>109.86499999999999</v>
      </c>
      <c r="AG108" s="591">
        <v>11.329000000000001</v>
      </c>
      <c r="AH108" s="595">
        <v>10.589999999999989</v>
      </c>
    </row>
    <row r="109" spans="1:34">
      <c r="A109" s="163"/>
      <c r="B109" s="170" t="s">
        <v>447</v>
      </c>
      <c r="C109" s="591">
        <v>0</v>
      </c>
      <c r="D109" s="595">
        <v>0</v>
      </c>
      <c r="E109" s="591">
        <v>0</v>
      </c>
      <c r="F109" s="595">
        <v>0</v>
      </c>
      <c r="G109" s="591">
        <v>10.682</v>
      </c>
      <c r="H109" s="595">
        <v>16.164000000000001</v>
      </c>
      <c r="I109" s="591">
        <v>-0.54100000000000037</v>
      </c>
      <c r="J109" s="595">
        <v>1.5620000000000012</v>
      </c>
      <c r="K109" s="591">
        <v>-3.3170000000000002</v>
      </c>
      <c r="L109" s="595">
        <v>-17.372</v>
      </c>
      <c r="M109" s="591">
        <v>1</v>
      </c>
      <c r="N109" s="595">
        <v>16.122</v>
      </c>
      <c r="O109" s="591">
        <v>-4.4470000000000001</v>
      </c>
      <c r="P109" s="595">
        <v>-14.22</v>
      </c>
      <c r="Q109" s="591">
        <v>-1.2469999999999999</v>
      </c>
      <c r="R109" s="595">
        <v>-2.3780000000000001</v>
      </c>
      <c r="S109" s="591">
        <v>0</v>
      </c>
      <c r="T109" s="595">
        <v>0</v>
      </c>
      <c r="U109" s="591">
        <v>0</v>
      </c>
      <c r="V109" s="595">
        <v>0</v>
      </c>
      <c r="W109" s="591">
        <v>4.1760000000000002</v>
      </c>
      <c r="X109" s="595">
        <v>3.891</v>
      </c>
      <c r="Y109" s="591">
        <v>1.2800000000000002</v>
      </c>
      <c r="Z109" s="595">
        <v>0.99900000000000011</v>
      </c>
      <c r="AA109" s="591">
        <v>-2.7E-2</v>
      </c>
      <c r="AB109" s="595">
        <v>-3.9E-2</v>
      </c>
      <c r="AC109" s="591">
        <v>-2.5999999999999999E-2</v>
      </c>
      <c r="AD109" s="595">
        <v>-6.9999999999999993E-3</v>
      </c>
      <c r="AE109" s="591">
        <v>7.0670000000000002</v>
      </c>
      <c r="AF109" s="595">
        <v>-11.576000000000001</v>
      </c>
      <c r="AG109" s="591">
        <v>2.37</v>
      </c>
      <c r="AH109" s="595">
        <v>14.602</v>
      </c>
    </row>
    <row r="110" spans="1:34" ht="13">
      <c r="A110" s="158"/>
      <c r="B110" s="165" t="s">
        <v>448</v>
      </c>
      <c r="C110" s="600">
        <v>0</v>
      </c>
      <c r="D110" s="594">
        <v>0</v>
      </c>
      <c r="E110" s="600">
        <v>0</v>
      </c>
      <c r="F110" s="594">
        <v>0</v>
      </c>
      <c r="G110" s="600">
        <v>-3.1629999999999998</v>
      </c>
      <c r="H110" s="594">
        <v>-0.434</v>
      </c>
      <c r="I110" s="600">
        <v>-0.11499999999999977</v>
      </c>
      <c r="J110" s="594">
        <v>61.789000000000016</v>
      </c>
      <c r="K110" s="600">
        <v>-98.186000000000007</v>
      </c>
      <c r="L110" s="594">
        <v>-35.386000000000003</v>
      </c>
      <c r="M110" s="600">
        <v>-28.985000000000014</v>
      </c>
      <c r="N110" s="594">
        <v>-21.993000000000002</v>
      </c>
      <c r="O110" s="600">
        <v>-124.047</v>
      </c>
      <c r="P110" s="594">
        <v>-114.001</v>
      </c>
      <c r="Q110" s="600">
        <v>-31.619</v>
      </c>
      <c r="R110" s="594">
        <v>-35.840000000000003</v>
      </c>
      <c r="S110" s="600">
        <v>0</v>
      </c>
      <c r="T110" s="594">
        <v>0</v>
      </c>
      <c r="U110" s="600">
        <v>0</v>
      </c>
      <c r="V110" s="594">
        <v>0</v>
      </c>
      <c r="W110" s="600">
        <v>-15.285</v>
      </c>
      <c r="X110" s="594">
        <v>-80.209999999999994</v>
      </c>
      <c r="Y110" s="600">
        <v>-3.6370000000000005</v>
      </c>
      <c r="Z110" s="594">
        <v>-4.7749999999999915</v>
      </c>
      <c r="AA110" s="600">
        <v>2.7E-2</v>
      </c>
      <c r="AB110" s="594">
        <v>6.4000000000000001E-2</v>
      </c>
      <c r="AC110" s="600">
        <v>2.5999999999999999E-2</v>
      </c>
      <c r="AD110" s="594">
        <v>3.3000000000000002E-2</v>
      </c>
      <c r="AE110" s="600">
        <v>-240.654</v>
      </c>
      <c r="AF110" s="594">
        <v>-229.96700000000001</v>
      </c>
      <c r="AG110" s="600">
        <v>-64.329999999999984</v>
      </c>
      <c r="AH110" s="594">
        <v>-62.223000000000013</v>
      </c>
    </row>
    <row r="111" spans="1:34">
      <c r="A111" s="163"/>
      <c r="B111" s="170" t="s">
        <v>449</v>
      </c>
      <c r="C111" s="591">
        <v>0</v>
      </c>
      <c r="D111" s="595">
        <v>0</v>
      </c>
      <c r="E111" s="591">
        <v>0</v>
      </c>
      <c r="F111" s="595">
        <v>0</v>
      </c>
      <c r="G111" s="591">
        <v>-3.1E-2</v>
      </c>
      <c r="H111" s="595">
        <v>0</v>
      </c>
      <c r="I111" s="591">
        <v>-2.1999999999999999E-2</v>
      </c>
      <c r="J111" s="595">
        <v>63.848000000000013</v>
      </c>
      <c r="K111" s="591">
        <v>-55.771000000000001</v>
      </c>
      <c r="L111" s="595">
        <v>-60.195</v>
      </c>
      <c r="M111" s="591">
        <v>-13.079000000000001</v>
      </c>
      <c r="N111" s="595">
        <v>-14.152999999999999</v>
      </c>
      <c r="O111" s="591">
        <v>-211.34700000000001</v>
      </c>
      <c r="P111" s="595">
        <v>-149.31700000000001</v>
      </c>
      <c r="Q111" s="591">
        <v>-46.817000000000007</v>
      </c>
      <c r="R111" s="595">
        <v>-49.695000000000007</v>
      </c>
      <c r="S111" s="591">
        <v>0</v>
      </c>
      <c r="T111" s="595">
        <v>0</v>
      </c>
      <c r="U111" s="591">
        <v>0</v>
      </c>
      <c r="V111" s="595">
        <v>0</v>
      </c>
      <c r="W111" s="591">
        <v>0</v>
      </c>
      <c r="X111" s="595">
        <v>0</v>
      </c>
      <c r="Y111" s="591">
        <v>0</v>
      </c>
      <c r="Z111" s="595">
        <v>0</v>
      </c>
      <c r="AA111" s="591">
        <v>0</v>
      </c>
      <c r="AB111" s="595">
        <v>0</v>
      </c>
      <c r="AC111" s="591">
        <v>0</v>
      </c>
      <c r="AD111" s="595">
        <v>0</v>
      </c>
      <c r="AE111" s="591">
        <v>-267.149</v>
      </c>
      <c r="AF111" s="595">
        <v>-209.512</v>
      </c>
      <c r="AG111" s="591">
        <v>-59.918000000000006</v>
      </c>
      <c r="AH111" s="595">
        <v>-63.848000000000013</v>
      </c>
    </row>
    <row r="112" spans="1:34">
      <c r="A112" s="163"/>
      <c r="B112" s="170" t="s">
        <v>450</v>
      </c>
      <c r="C112" s="591">
        <v>0</v>
      </c>
      <c r="D112" s="595">
        <v>0</v>
      </c>
      <c r="E112" s="591">
        <v>0</v>
      </c>
      <c r="F112" s="595">
        <v>0</v>
      </c>
      <c r="G112" s="591">
        <v>0</v>
      </c>
      <c r="H112" s="595">
        <v>0</v>
      </c>
      <c r="I112" s="591">
        <v>0</v>
      </c>
      <c r="J112" s="595">
        <v>20.036000000000001</v>
      </c>
      <c r="K112" s="591">
        <v>-10.435</v>
      </c>
      <c r="L112" s="595">
        <v>-12.102</v>
      </c>
      <c r="M112" s="591">
        <v>-2.6140000000000008</v>
      </c>
      <c r="N112" s="595">
        <v>-2.3490000000000002</v>
      </c>
      <c r="O112" s="591">
        <v>-46.362000000000002</v>
      </c>
      <c r="P112" s="595">
        <v>-78.924999999999997</v>
      </c>
      <c r="Q112" s="591">
        <v>-8.328000000000003</v>
      </c>
      <c r="R112" s="595">
        <v>-17.686999999999998</v>
      </c>
      <c r="S112" s="591">
        <v>0</v>
      </c>
      <c r="T112" s="595">
        <v>0</v>
      </c>
      <c r="U112" s="591">
        <v>0</v>
      </c>
      <c r="V112" s="595">
        <v>0</v>
      </c>
      <c r="W112" s="591">
        <v>0</v>
      </c>
      <c r="X112" s="595">
        <v>0</v>
      </c>
      <c r="Y112" s="591">
        <v>0</v>
      </c>
      <c r="Z112" s="595">
        <v>0</v>
      </c>
      <c r="AA112" s="591">
        <v>0</v>
      </c>
      <c r="AB112" s="595">
        <v>0</v>
      </c>
      <c r="AC112" s="591">
        <v>0</v>
      </c>
      <c r="AD112" s="595">
        <v>0</v>
      </c>
      <c r="AE112" s="591">
        <v>-56.796999999999997</v>
      </c>
      <c r="AF112" s="595">
        <v>-91.027000000000001</v>
      </c>
      <c r="AG112" s="591">
        <v>-10.942</v>
      </c>
      <c r="AH112" s="595">
        <v>-20.036000000000001</v>
      </c>
    </row>
    <row r="113" spans="1:34">
      <c r="A113" s="163"/>
      <c r="B113" s="170" t="s">
        <v>59</v>
      </c>
      <c r="C113" s="591">
        <v>0</v>
      </c>
      <c r="D113" s="595">
        <v>0</v>
      </c>
      <c r="E113" s="591">
        <v>0</v>
      </c>
      <c r="F113" s="595">
        <v>0</v>
      </c>
      <c r="G113" s="591">
        <v>-3.1320000000000001</v>
      </c>
      <c r="H113" s="595">
        <v>-0.434</v>
      </c>
      <c r="I113" s="591">
        <v>-9.2999999999999972E-2</v>
      </c>
      <c r="J113" s="595">
        <v>-22.095000000000002</v>
      </c>
      <c r="K113" s="591">
        <v>-31.98</v>
      </c>
      <c r="L113" s="595">
        <v>36.911000000000001</v>
      </c>
      <c r="M113" s="591">
        <v>-13.292000000000002</v>
      </c>
      <c r="N113" s="595">
        <v>-5.4909999999999997</v>
      </c>
      <c r="O113" s="591">
        <v>133.66200000000001</v>
      </c>
      <c r="P113" s="595">
        <v>114.241</v>
      </c>
      <c r="Q113" s="591">
        <v>23.52600000000001</v>
      </c>
      <c r="R113" s="595">
        <v>31.542000000000002</v>
      </c>
      <c r="S113" s="591">
        <v>0</v>
      </c>
      <c r="T113" s="595">
        <v>0</v>
      </c>
      <c r="U113" s="591">
        <v>0</v>
      </c>
      <c r="V113" s="595">
        <v>0</v>
      </c>
      <c r="W113" s="591">
        <v>-15.285</v>
      </c>
      <c r="X113" s="595">
        <v>-80.209999999999994</v>
      </c>
      <c r="Y113" s="591">
        <v>-3.6370000000000005</v>
      </c>
      <c r="Z113" s="595">
        <v>-4.7749999999999915</v>
      </c>
      <c r="AA113" s="591">
        <v>2.7E-2</v>
      </c>
      <c r="AB113" s="595">
        <v>6.4000000000000001E-2</v>
      </c>
      <c r="AC113" s="591">
        <v>2.5999999999999999E-2</v>
      </c>
      <c r="AD113" s="595">
        <v>3.3000000000000002E-2</v>
      </c>
      <c r="AE113" s="591">
        <v>83.292000000000002</v>
      </c>
      <c r="AF113" s="595">
        <v>70.572000000000003</v>
      </c>
      <c r="AG113" s="591">
        <v>6.5300000000000011</v>
      </c>
      <c r="AH113" s="595">
        <v>21.661000000000001</v>
      </c>
    </row>
    <row r="114" spans="1:34">
      <c r="A114" s="163"/>
      <c r="B114" s="164" t="s">
        <v>451</v>
      </c>
      <c r="C114" s="591">
        <v>0</v>
      </c>
      <c r="D114" s="595">
        <v>0</v>
      </c>
      <c r="E114" s="591">
        <v>0</v>
      </c>
      <c r="F114" s="595">
        <v>0</v>
      </c>
      <c r="G114" s="591">
        <v>-128.62799999999999</v>
      </c>
      <c r="H114" s="595">
        <v>-123.66500000000001</v>
      </c>
      <c r="I114" s="591">
        <v>-21.330999999999989</v>
      </c>
      <c r="J114" s="595">
        <v>-126.884</v>
      </c>
      <c r="K114" s="591">
        <v>0</v>
      </c>
      <c r="L114" s="595">
        <v>0</v>
      </c>
      <c r="M114" s="591">
        <v>0</v>
      </c>
      <c r="N114" s="595">
        <v>0</v>
      </c>
      <c r="O114" s="591">
        <v>0</v>
      </c>
      <c r="P114" s="595">
        <v>0</v>
      </c>
      <c r="Q114" s="591">
        <v>0</v>
      </c>
      <c r="R114" s="595">
        <v>0</v>
      </c>
      <c r="S114" s="591">
        <v>0</v>
      </c>
      <c r="T114" s="595">
        <v>0</v>
      </c>
      <c r="U114" s="591">
        <v>0</v>
      </c>
      <c r="V114" s="595">
        <v>0</v>
      </c>
      <c r="W114" s="591">
        <v>1.7999999999999999E-2</v>
      </c>
      <c r="X114" s="595">
        <v>0</v>
      </c>
      <c r="Y114" s="591">
        <v>1.7999999999999999E-2</v>
      </c>
      <c r="Z114" s="595">
        <v>0</v>
      </c>
      <c r="AA114" s="591">
        <v>0</v>
      </c>
      <c r="AB114" s="595">
        <v>0</v>
      </c>
      <c r="AC114" s="591">
        <v>0</v>
      </c>
      <c r="AD114" s="595">
        <v>0</v>
      </c>
      <c r="AE114" s="591">
        <v>-128.61000000000001</v>
      </c>
      <c r="AF114" s="595">
        <v>-123.66500000000001</v>
      </c>
      <c r="AG114" s="591">
        <v>-21.313000000000017</v>
      </c>
      <c r="AH114" s="595">
        <v>3.2189999999999941</v>
      </c>
    </row>
    <row r="115" spans="1:34" ht="13">
      <c r="A115" s="158"/>
      <c r="B115" s="180" t="s">
        <v>452</v>
      </c>
      <c r="C115" s="600">
        <v>0</v>
      </c>
      <c r="D115" s="594">
        <v>0</v>
      </c>
      <c r="E115" s="600">
        <v>0</v>
      </c>
      <c r="F115" s="594">
        <v>0</v>
      </c>
      <c r="G115" s="600">
        <v>26.538</v>
      </c>
      <c r="H115" s="594">
        <v>115.44499999999999</v>
      </c>
      <c r="I115" s="600">
        <v>6.4589999999999996</v>
      </c>
      <c r="J115" s="594">
        <v>82.036999999999992</v>
      </c>
      <c r="K115" s="600">
        <v>-21.795999999999999</v>
      </c>
      <c r="L115" s="594">
        <v>-11.773</v>
      </c>
      <c r="M115" s="600">
        <v>-4.6609999999999978</v>
      </c>
      <c r="N115" s="594">
        <v>5.0459999999999994</v>
      </c>
      <c r="O115" s="600">
        <v>-4.0199999999999996</v>
      </c>
      <c r="P115" s="594">
        <v>-5.6390000000000002</v>
      </c>
      <c r="Q115" s="600">
        <v>-0.40299999999999958</v>
      </c>
      <c r="R115" s="594">
        <v>-7.9450000000000003</v>
      </c>
      <c r="S115" s="600">
        <v>0</v>
      </c>
      <c r="T115" s="594">
        <v>0</v>
      </c>
      <c r="U115" s="600">
        <v>0</v>
      </c>
      <c r="V115" s="594">
        <v>0</v>
      </c>
      <c r="W115" s="600">
        <v>1.1259999999999999</v>
      </c>
      <c r="X115" s="594">
        <v>0.36899999999999999</v>
      </c>
      <c r="Y115" s="600">
        <v>1.5049999999999999</v>
      </c>
      <c r="Z115" s="594">
        <v>-0.40500000000000003</v>
      </c>
      <c r="AA115" s="600">
        <v>0</v>
      </c>
      <c r="AB115" s="594">
        <v>-8.5999999999999993E-2</v>
      </c>
      <c r="AC115" s="600">
        <v>-1E-3</v>
      </c>
      <c r="AD115" s="594">
        <v>-8.5999999999999993E-2</v>
      </c>
      <c r="AE115" s="600">
        <v>1.8480000000000001</v>
      </c>
      <c r="AF115" s="594">
        <v>98.316000000000003</v>
      </c>
      <c r="AG115" s="600">
        <v>2.899</v>
      </c>
      <c r="AH115" s="594">
        <v>33.408000000000001</v>
      </c>
    </row>
    <row r="116" spans="1:34">
      <c r="A116" s="168"/>
      <c r="B116" s="168"/>
      <c r="C116" s="168"/>
      <c r="D116" s="168"/>
      <c r="E116" s="708"/>
      <c r="F116" s="708"/>
      <c r="G116" s="168"/>
      <c r="H116" s="168"/>
      <c r="I116" s="708"/>
      <c r="J116" s="708"/>
      <c r="K116" s="168"/>
      <c r="L116" s="168"/>
      <c r="M116" s="708"/>
      <c r="N116" s="708"/>
      <c r="O116" s="168"/>
      <c r="P116" s="168"/>
      <c r="Q116" s="708"/>
      <c r="R116" s="708"/>
      <c r="S116" s="168"/>
      <c r="T116" s="168"/>
      <c r="U116" s="708"/>
      <c r="V116" s="708"/>
      <c r="W116" s="168"/>
      <c r="X116" s="168"/>
      <c r="Y116" s="708"/>
      <c r="Z116" s="708"/>
      <c r="AA116" s="168"/>
      <c r="AB116" s="168"/>
      <c r="AC116" s="708"/>
      <c r="AD116" s="708"/>
      <c r="AE116" s="168"/>
      <c r="AF116" s="168"/>
      <c r="AG116" s="708"/>
      <c r="AH116" s="708"/>
    </row>
    <row r="117" spans="1:34" ht="25">
      <c r="A117" s="177"/>
      <c r="B117" s="164" t="s">
        <v>453</v>
      </c>
      <c r="C117" s="591">
        <v>0</v>
      </c>
      <c r="D117" s="595">
        <v>0</v>
      </c>
      <c r="E117" s="591">
        <v>0</v>
      </c>
      <c r="F117" s="595">
        <v>0</v>
      </c>
      <c r="G117" s="591">
        <v>0</v>
      </c>
      <c r="H117" s="595">
        <v>-4.4999999999999998E-2</v>
      </c>
      <c r="I117" s="591">
        <v>0</v>
      </c>
      <c r="J117" s="595">
        <v>-0.105</v>
      </c>
      <c r="K117" s="591">
        <v>0</v>
      </c>
      <c r="L117" s="595">
        <v>0</v>
      </c>
      <c r="M117" s="591">
        <v>0</v>
      </c>
      <c r="N117" s="595">
        <v>0</v>
      </c>
      <c r="O117" s="591">
        <v>0</v>
      </c>
      <c r="P117" s="595">
        <v>0</v>
      </c>
      <c r="Q117" s="591">
        <v>0</v>
      </c>
      <c r="R117" s="595">
        <v>0</v>
      </c>
      <c r="S117" s="591">
        <v>0</v>
      </c>
      <c r="T117" s="595">
        <v>0</v>
      </c>
      <c r="U117" s="591">
        <v>0</v>
      </c>
      <c r="V117" s="595">
        <v>0</v>
      </c>
      <c r="W117" s="591">
        <v>0</v>
      </c>
      <c r="X117" s="595">
        <v>0</v>
      </c>
      <c r="Y117" s="591">
        <v>0</v>
      </c>
      <c r="Z117" s="595">
        <v>0</v>
      </c>
      <c r="AA117" s="591">
        <v>0</v>
      </c>
      <c r="AB117" s="595">
        <v>0</v>
      </c>
      <c r="AC117" s="591">
        <v>0</v>
      </c>
      <c r="AD117" s="595">
        <v>0</v>
      </c>
      <c r="AE117" s="591">
        <v>0</v>
      </c>
      <c r="AF117" s="595">
        <v>-4.4999999999999998E-2</v>
      </c>
      <c r="AG117" s="591">
        <v>0</v>
      </c>
      <c r="AH117" s="595">
        <v>0.06</v>
      </c>
    </row>
    <row r="118" spans="1:34" ht="13">
      <c r="A118" s="158"/>
      <c r="B118" s="180" t="s">
        <v>454</v>
      </c>
      <c r="C118" s="591">
        <v>0</v>
      </c>
      <c r="D118" s="594">
        <v>0</v>
      </c>
      <c r="E118" s="591">
        <v>0</v>
      </c>
      <c r="F118" s="594">
        <v>0</v>
      </c>
      <c r="G118" s="591">
        <v>4.2000000000000003E-2</v>
      </c>
      <c r="H118" s="594">
        <v>-283.149</v>
      </c>
      <c r="I118" s="591">
        <v>4.2000000000000003E-2</v>
      </c>
      <c r="J118" s="594">
        <v>-297.69500000000005</v>
      </c>
      <c r="K118" s="591">
        <v>0</v>
      </c>
      <c r="L118" s="594">
        <v>106.97499999999999</v>
      </c>
      <c r="M118" s="591">
        <v>-1.774</v>
      </c>
      <c r="N118" s="594">
        <v>0.27299999999999613</v>
      </c>
      <c r="O118" s="591">
        <v>2.2410000000000001</v>
      </c>
      <c r="P118" s="594">
        <v>10.32</v>
      </c>
      <c r="Q118" s="591">
        <v>2.2410000000000001</v>
      </c>
      <c r="R118" s="594">
        <v>10.164</v>
      </c>
      <c r="S118" s="591">
        <v>0</v>
      </c>
      <c r="T118" s="594">
        <v>0</v>
      </c>
      <c r="U118" s="591">
        <v>0</v>
      </c>
      <c r="V118" s="594">
        <v>0</v>
      </c>
      <c r="W118" s="591">
        <v>9.5000000000000001E-2</v>
      </c>
      <c r="X118" s="594">
        <v>1.095</v>
      </c>
      <c r="Y118" s="591">
        <v>1.0000000000000009E-3</v>
      </c>
      <c r="Z118" s="594">
        <v>1.0840000000000001</v>
      </c>
      <c r="AA118" s="591">
        <v>0</v>
      </c>
      <c r="AB118" s="594">
        <v>0</v>
      </c>
      <c r="AC118" s="591">
        <v>0</v>
      </c>
      <c r="AD118" s="594">
        <v>0</v>
      </c>
      <c r="AE118" s="591">
        <v>2.3780000000000001</v>
      </c>
      <c r="AF118" s="594">
        <v>-164.75899999999999</v>
      </c>
      <c r="AG118" s="591">
        <v>0.51</v>
      </c>
      <c r="AH118" s="594">
        <v>14.546000000000021</v>
      </c>
    </row>
    <row r="119" spans="1:34" ht="13">
      <c r="A119" s="158"/>
      <c r="B119" s="170" t="s">
        <v>455</v>
      </c>
      <c r="C119" s="591">
        <v>0</v>
      </c>
      <c r="D119" s="595">
        <v>0</v>
      </c>
      <c r="E119" s="591">
        <v>0</v>
      </c>
      <c r="F119" s="595">
        <v>0</v>
      </c>
      <c r="G119" s="591">
        <v>0</v>
      </c>
      <c r="H119" s="595">
        <v>-280.83699999999999</v>
      </c>
      <c r="I119" s="591">
        <v>0</v>
      </c>
      <c r="J119" s="595">
        <v>-292.077</v>
      </c>
      <c r="K119" s="591">
        <v>0</v>
      </c>
      <c r="L119" s="595">
        <v>0</v>
      </c>
      <c r="M119" s="591">
        <v>-1.774</v>
      </c>
      <c r="N119" s="595">
        <v>0</v>
      </c>
      <c r="O119" s="591">
        <v>0</v>
      </c>
      <c r="P119" s="595">
        <v>10.161</v>
      </c>
      <c r="Q119" s="591">
        <v>0</v>
      </c>
      <c r="R119" s="595">
        <v>10.161</v>
      </c>
      <c r="S119" s="591">
        <v>0</v>
      </c>
      <c r="T119" s="595">
        <v>0</v>
      </c>
      <c r="U119" s="591">
        <v>0</v>
      </c>
      <c r="V119" s="595">
        <v>0</v>
      </c>
      <c r="W119" s="591">
        <v>0</v>
      </c>
      <c r="X119" s="595">
        <v>1.083</v>
      </c>
      <c r="Y119" s="591">
        <v>0</v>
      </c>
      <c r="Z119" s="595">
        <v>1.083</v>
      </c>
      <c r="AA119" s="591">
        <v>0</v>
      </c>
      <c r="AB119" s="595">
        <v>0</v>
      </c>
      <c r="AC119" s="591">
        <v>0</v>
      </c>
      <c r="AD119" s="595">
        <v>0</v>
      </c>
      <c r="AE119" s="591">
        <v>0</v>
      </c>
      <c r="AF119" s="595">
        <v>-269.59300000000002</v>
      </c>
      <c r="AG119" s="591">
        <v>-1.774</v>
      </c>
      <c r="AH119" s="595">
        <v>11.240000000000009</v>
      </c>
    </row>
    <row r="120" spans="1:34" ht="13">
      <c r="A120" s="158"/>
      <c r="B120" s="170" t="s">
        <v>456</v>
      </c>
      <c r="C120" s="591">
        <v>0</v>
      </c>
      <c r="D120" s="595">
        <v>0</v>
      </c>
      <c r="E120" s="591">
        <v>0</v>
      </c>
      <c r="F120" s="595">
        <v>0</v>
      </c>
      <c r="G120" s="591">
        <v>4.2000000000000003E-2</v>
      </c>
      <c r="H120" s="595">
        <v>-2.3119999999999998</v>
      </c>
      <c r="I120" s="591">
        <v>4.2000000000000003E-2</v>
      </c>
      <c r="J120" s="595">
        <v>-5.6179999999999968</v>
      </c>
      <c r="K120" s="591">
        <v>0</v>
      </c>
      <c r="L120" s="595">
        <v>106.97499999999999</v>
      </c>
      <c r="M120" s="591">
        <v>0</v>
      </c>
      <c r="N120" s="595">
        <v>0.27299999999999613</v>
      </c>
      <c r="O120" s="591">
        <v>2.2410000000000001</v>
      </c>
      <c r="P120" s="595">
        <v>0.159</v>
      </c>
      <c r="Q120" s="591">
        <v>2.2410000000000001</v>
      </c>
      <c r="R120" s="595">
        <v>3.0000000000000027E-3</v>
      </c>
      <c r="S120" s="591">
        <v>0</v>
      </c>
      <c r="T120" s="595">
        <v>0</v>
      </c>
      <c r="U120" s="591">
        <v>0</v>
      </c>
      <c r="V120" s="595">
        <v>0</v>
      </c>
      <c r="W120" s="591">
        <v>9.5000000000000001E-2</v>
      </c>
      <c r="X120" s="595">
        <v>1.2E-2</v>
      </c>
      <c r="Y120" s="591">
        <v>1.0000000000000009E-3</v>
      </c>
      <c r="Z120" s="595">
        <v>1.0000000000000009E-3</v>
      </c>
      <c r="AA120" s="591">
        <v>0</v>
      </c>
      <c r="AB120" s="595">
        <v>0</v>
      </c>
      <c r="AC120" s="591">
        <v>0</v>
      </c>
      <c r="AD120" s="595">
        <v>0</v>
      </c>
      <c r="AE120" s="591">
        <v>2.3780000000000001</v>
      </c>
      <c r="AF120" s="595">
        <v>104.834</v>
      </c>
      <c r="AG120" s="591">
        <v>2.2840000000000003</v>
      </c>
      <c r="AH120" s="595">
        <v>3.3059999999999974</v>
      </c>
    </row>
    <row r="121" spans="1:34">
      <c r="A121" s="168"/>
      <c r="B121" s="168"/>
      <c r="C121" s="168"/>
      <c r="D121" s="168"/>
      <c r="E121" s="708"/>
      <c r="F121" s="708"/>
      <c r="G121" s="168"/>
      <c r="H121" s="168"/>
      <c r="I121" s="708"/>
      <c r="J121" s="708"/>
      <c r="K121" s="168"/>
      <c r="L121" s="168"/>
      <c r="M121" s="708"/>
      <c r="N121" s="708"/>
      <c r="O121" s="168"/>
      <c r="P121" s="168"/>
      <c r="Q121" s="708"/>
      <c r="R121" s="708"/>
      <c r="S121" s="168"/>
      <c r="T121" s="168"/>
      <c r="U121" s="708"/>
      <c r="V121" s="708"/>
      <c r="W121" s="168"/>
      <c r="X121" s="168"/>
      <c r="Y121" s="708"/>
      <c r="Z121" s="708"/>
      <c r="AA121" s="168"/>
      <c r="AB121" s="168"/>
      <c r="AC121" s="708"/>
      <c r="AD121" s="708"/>
      <c r="AE121" s="168"/>
      <c r="AF121" s="168"/>
      <c r="AG121" s="708"/>
      <c r="AH121" s="708"/>
    </row>
    <row r="122" spans="1:34" ht="13">
      <c r="A122" s="158" t="s">
        <v>473</v>
      </c>
      <c r="B122" s="180"/>
      <c r="C122" s="600">
        <v>0</v>
      </c>
      <c r="D122" s="594">
        <v>0</v>
      </c>
      <c r="E122" s="600">
        <v>0</v>
      </c>
      <c r="F122" s="594">
        <v>0</v>
      </c>
      <c r="G122" s="600">
        <v>-71.753</v>
      </c>
      <c r="H122" s="594">
        <v>-254.07499999999999</v>
      </c>
      <c r="I122" s="600">
        <v>-11.222000000000001</v>
      </c>
      <c r="J122" s="594">
        <v>-292.51399999999995</v>
      </c>
      <c r="K122" s="600">
        <v>341.58</v>
      </c>
      <c r="L122" s="594">
        <v>560.17100000000005</v>
      </c>
      <c r="M122" s="600">
        <v>34.992999999999995</v>
      </c>
      <c r="N122" s="594">
        <v>102.47100000000006</v>
      </c>
      <c r="O122" s="600">
        <v>297.17</v>
      </c>
      <c r="P122" s="594">
        <v>468.43200000000002</v>
      </c>
      <c r="Q122" s="600">
        <v>-68.585999999999956</v>
      </c>
      <c r="R122" s="594">
        <v>-128.43399999999997</v>
      </c>
      <c r="S122" s="600">
        <v>0</v>
      </c>
      <c r="T122" s="594">
        <v>0</v>
      </c>
      <c r="U122" s="600">
        <v>0</v>
      </c>
      <c r="V122" s="594">
        <v>0</v>
      </c>
      <c r="W122" s="600">
        <v>103.145</v>
      </c>
      <c r="X122" s="594">
        <v>-10.227</v>
      </c>
      <c r="Y122" s="600">
        <v>29.265999999999991</v>
      </c>
      <c r="Z122" s="594">
        <v>16.262</v>
      </c>
      <c r="AA122" s="600">
        <v>-2.1000000000000001E-2</v>
      </c>
      <c r="AB122" s="594">
        <v>-9.4E-2</v>
      </c>
      <c r="AC122" s="600">
        <v>-1.0000000000000009E-3</v>
      </c>
      <c r="AD122" s="594">
        <v>-6.4000000000000001E-2</v>
      </c>
      <c r="AE122" s="600">
        <v>670.12099999999998</v>
      </c>
      <c r="AF122" s="594">
        <v>764.20699999999999</v>
      </c>
      <c r="AG122" s="600">
        <v>-15.550000000000068</v>
      </c>
      <c r="AH122" s="594">
        <v>38.438999999999965</v>
      </c>
    </row>
    <row r="123" spans="1:34">
      <c r="A123" s="168"/>
      <c r="B123" s="168"/>
      <c r="C123" s="168"/>
      <c r="D123" s="168"/>
      <c r="E123" s="708"/>
      <c r="F123" s="708"/>
      <c r="G123" s="168"/>
      <c r="H123" s="168"/>
      <c r="I123" s="708"/>
      <c r="J123" s="708"/>
      <c r="K123" s="168"/>
      <c r="L123" s="168"/>
      <c r="M123" s="708"/>
      <c r="N123" s="708"/>
      <c r="O123" s="168"/>
      <c r="P123" s="168"/>
      <c r="Q123" s="708"/>
      <c r="R123" s="708"/>
      <c r="S123" s="168"/>
      <c r="T123" s="168"/>
      <c r="U123" s="708"/>
      <c r="V123" s="708"/>
      <c r="W123" s="168"/>
      <c r="X123" s="168"/>
      <c r="Y123" s="708"/>
      <c r="Z123" s="708"/>
      <c r="AA123" s="168"/>
      <c r="AB123" s="168"/>
      <c r="AC123" s="708"/>
      <c r="AD123" s="708"/>
      <c r="AE123" s="168"/>
      <c r="AF123" s="168"/>
      <c r="AG123" s="708"/>
      <c r="AH123" s="708"/>
    </row>
    <row r="124" spans="1:34">
      <c r="A124" s="163"/>
      <c r="B124" s="164" t="s">
        <v>458</v>
      </c>
      <c r="C124" s="591">
        <v>0</v>
      </c>
      <c r="D124" s="595">
        <v>0</v>
      </c>
      <c r="E124" s="591">
        <v>0</v>
      </c>
      <c r="F124" s="595">
        <v>0</v>
      </c>
      <c r="G124" s="591">
        <v>21.587</v>
      </c>
      <c r="H124" s="595">
        <v>-11.487</v>
      </c>
      <c r="I124" s="591">
        <v>4.032</v>
      </c>
      <c r="J124" s="595">
        <v>55.671000000000014</v>
      </c>
      <c r="K124" s="591">
        <v>-95.287000000000006</v>
      </c>
      <c r="L124" s="595">
        <v>-142.029</v>
      </c>
      <c r="M124" s="591">
        <v>-22.088000000000008</v>
      </c>
      <c r="N124" s="595">
        <v>-27.950000000000003</v>
      </c>
      <c r="O124" s="591">
        <v>-99.783000000000001</v>
      </c>
      <c r="P124" s="595">
        <v>-249.65799999999999</v>
      </c>
      <c r="Q124" s="591">
        <v>12.563999999999993</v>
      </c>
      <c r="R124" s="595">
        <v>-24.248999999999995</v>
      </c>
      <c r="S124" s="591">
        <v>0</v>
      </c>
      <c r="T124" s="595">
        <v>0</v>
      </c>
      <c r="U124" s="591">
        <v>0</v>
      </c>
      <c r="V124" s="595">
        <v>0</v>
      </c>
      <c r="W124" s="591">
        <v>-32.963999999999999</v>
      </c>
      <c r="X124" s="595">
        <v>-19.923999999999999</v>
      </c>
      <c r="Y124" s="591">
        <v>-10.273</v>
      </c>
      <c r="Z124" s="595">
        <v>-4.3149999999999995</v>
      </c>
      <c r="AA124" s="591">
        <v>0</v>
      </c>
      <c r="AB124" s="595">
        <v>0</v>
      </c>
      <c r="AC124" s="591">
        <v>0</v>
      </c>
      <c r="AD124" s="595">
        <v>0</v>
      </c>
      <c r="AE124" s="591">
        <v>-206.447</v>
      </c>
      <c r="AF124" s="595">
        <v>-423.09800000000001</v>
      </c>
      <c r="AG124" s="591">
        <v>-15.765000000000015</v>
      </c>
      <c r="AH124" s="595">
        <v>-67.158000000000015</v>
      </c>
    </row>
    <row r="125" spans="1:34">
      <c r="A125" s="168"/>
      <c r="B125" s="168"/>
      <c r="C125" s="168"/>
      <c r="D125" s="168"/>
      <c r="E125" s="708"/>
      <c r="F125" s="708"/>
      <c r="G125" s="168"/>
      <c r="H125" s="168"/>
      <c r="I125" s="708"/>
      <c r="J125" s="708"/>
      <c r="K125" s="168"/>
      <c r="L125" s="168"/>
      <c r="M125" s="708"/>
      <c r="N125" s="708"/>
      <c r="O125" s="168"/>
      <c r="P125" s="168"/>
      <c r="Q125" s="708"/>
      <c r="R125" s="708"/>
      <c r="S125" s="168"/>
      <c r="T125" s="168"/>
      <c r="U125" s="708"/>
      <c r="V125" s="708"/>
      <c r="W125" s="168"/>
      <c r="X125" s="168"/>
      <c r="Y125" s="708"/>
      <c r="Z125" s="708"/>
      <c r="AA125" s="168"/>
      <c r="AB125" s="168"/>
      <c r="AC125" s="708"/>
      <c r="AD125" s="708"/>
      <c r="AE125" s="168"/>
      <c r="AF125" s="168"/>
      <c r="AG125" s="708"/>
      <c r="AH125" s="708"/>
    </row>
    <row r="126" spans="1:34" ht="13">
      <c r="A126" s="158" t="s">
        <v>459</v>
      </c>
      <c r="B126" s="180"/>
      <c r="C126" s="600">
        <v>0</v>
      </c>
      <c r="D126" s="594">
        <v>0</v>
      </c>
      <c r="E126" s="600">
        <v>0</v>
      </c>
      <c r="F126" s="594">
        <v>0</v>
      </c>
      <c r="G126" s="600">
        <v>-50.165999999999997</v>
      </c>
      <c r="H126" s="594">
        <v>-265.56200000000001</v>
      </c>
      <c r="I126" s="600">
        <v>-7.1899999999999977</v>
      </c>
      <c r="J126" s="594">
        <v>-236.84300000000002</v>
      </c>
      <c r="K126" s="600">
        <v>246.29300000000001</v>
      </c>
      <c r="L126" s="594">
        <v>418.142</v>
      </c>
      <c r="M126" s="600">
        <v>12.905000000000001</v>
      </c>
      <c r="N126" s="594">
        <v>74.521000000000015</v>
      </c>
      <c r="O126" s="600">
        <v>197.387</v>
      </c>
      <c r="P126" s="594">
        <v>218.774</v>
      </c>
      <c r="Q126" s="600">
        <v>-56.021999999999991</v>
      </c>
      <c r="R126" s="594">
        <v>-152.68299999999999</v>
      </c>
      <c r="S126" s="600">
        <v>0</v>
      </c>
      <c r="T126" s="594">
        <v>0</v>
      </c>
      <c r="U126" s="600">
        <v>0</v>
      </c>
      <c r="V126" s="594">
        <v>0</v>
      </c>
      <c r="W126" s="600">
        <v>70.180999999999997</v>
      </c>
      <c r="X126" s="594">
        <v>-30.151</v>
      </c>
      <c r="Y126" s="600">
        <v>18.992999999999995</v>
      </c>
      <c r="Z126" s="594">
        <v>11.946999999999999</v>
      </c>
      <c r="AA126" s="600">
        <v>-2.1000000000000001E-2</v>
      </c>
      <c r="AB126" s="594">
        <v>-9.4E-2</v>
      </c>
      <c r="AC126" s="600">
        <v>-1.0000000000000009E-3</v>
      </c>
      <c r="AD126" s="594">
        <v>-6.4000000000000001E-2</v>
      </c>
      <c r="AE126" s="600">
        <v>463.67399999999998</v>
      </c>
      <c r="AF126" s="594">
        <v>341.10899999999998</v>
      </c>
      <c r="AG126" s="600">
        <v>-31.314999999999998</v>
      </c>
      <c r="AH126" s="594">
        <v>-28.718999999999994</v>
      </c>
    </row>
    <row r="127" spans="1:34">
      <c r="A127" s="163"/>
      <c r="B127" s="164" t="s">
        <v>460</v>
      </c>
      <c r="C127" s="591">
        <v>0</v>
      </c>
      <c r="D127" s="595">
        <v>0</v>
      </c>
      <c r="E127" s="591">
        <v>0</v>
      </c>
      <c r="F127" s="595">
        <v>0</v>
      </c>
      <c r="G127" s="591">
        <v>0</v>
      </c>
      <c r="H127" s="595">
        <v>0</v>
      </c>
      <c r="I127" s="591">
        <v>0</v>
      </c>
      <c r="J127" s="595">
        <v>-76.74199999999999</v>
      </c>
      <c r="K127" s="591">
        <v>0</v>
      </c>
      <c r="L127" s="595">
        <v>0</v>
      </c>
      <c r="M127" s="591">
        <v>0</v>
      </c>
      <c r="N127" s="595">
        <v>0</v>
      </c>
      <c r="O127" s="591">
        <v>0</v>
      </c>
      <c r="P127" s="595">
        <v>0</v>
      </c>
      <c r="Q127" s="591">
        <v>0</v>
      </c>
      <c r="R127" s="595">
        <v>0</v>
      </c>
      <c r="S127" s="591">
        <v>139.929</v>
      </c>
      <c r="T127" s="595">
        <v>238.19</v>
      </c>
      <c r="U127" s="591">
        <v>4.8499999999999943</v>
      </c>
      <c r="V127" s="595">
        <v>76.73599999999999</v>
      </c>
      <c r="W127" s="591">
        <v>0</v>
      </c>
      <c r="X127" s="595">
        <v>0</v>
      </c>
      <c r="Y127" s="591">
        <v>0</v>
      </c>
      <c r="Z127" s="595">
        <v>0</v>
      </c>
      <c r="AA127" s="591">
        <v>-5.7000000000000002E-2</v>
      </c>
      <c r="AB127" s="595">
        <v>3.5999999999999997E-2</v>
      </c>
      <c r="AC127" s="591">
        <v>0</v>
      </c>
      <c r="AD127" s="595">
        <v>5.9999999999999984E-3</v>
      </c>
      <c r="AE127" s="591">
        <v>139.87200000000001</v>
      </c>
      <c r="AF127" s="595">
        <v>238.226</v>
      </c>
      <c r="AG127" s="591">
        <v>4.8500000000000227</v>
      </c>
      <c r="AH127" s="595">
        <v>76.74199999999999</v>
      </c>
    </row>
    <row r="128" spans="1:34" ht="13">
      <c r="A128" s="171" t="s">
        <v>461</v>
      </c>
      <c r="B128" s="159"/>
      <c r="C128" s="600">
        <v>0</v>
      </c>
      <c r="D128" s="594">
        <v>0</v>
      </c>
      <c r="E128" s="600">
        <v>0</v>
      </c>
      <c r="F128" s="594">
        <v>0</v>
      </c>
      <c r="G128" s="600">
        <v>-50.165999999999997</v>
      </c>
      <c r="H128" s="594">
        <v>-265.56200000000001</v>
      </c>
      <c r="I128" s="600">
        <v>-7.1899999999999977</v>
      </c>
      <c r="J128" s="594">
        <v>-313.58500000000004</v>
      </c>
      <c r="K128" s="600">
        <v>246.29300000000001</v>
      </c>
      <c r="L128" s="594">
        <v>418.142</v>
      </c>
      <c r="M128" s="600">
        <v>12.905000000000001</v>
      </c>
      <c r="N128" s="594">
        <v>74.521000000000015</v>
      </c>
      <c r="O128" s="600">
        <v>197.387</v>
      </c>
      <c r="P128" s="594">
        <v>218.774</v>
      </c>
      <c r="Q128" s="600">
        <v>-56.021999999999991</v>
      </c>
      <c r="R128" s="594">
        <v>-152.68299999999999</v>
      </c>
      <c r="S128" s="600">
        <v>139.929</v>
      </c>
      <c r="T128" s="594">
        <v>238.19</v>
      </c>
      <c r="U128" s="600">
        <v>4.8499999999999943</v>
      </c>
      <c r="V128" s="594">
        <v>76.73599999999999</v>
      </c>
      <c r="W128" s="600">
        <v>70.180999999999997</v>
      </c>
      <c r="X128" s="594">
        <v>-30.151</v>
      </c>
      <c r="Y128" s="600">
        <v>18.992999999999995</v>
      </c>
      <c r="Z128" s="594">
        <v>11.946999999999999</v>
      </c>
      <c r="AA128" s="600">
        <v>-7.8E-2</v>
      </c>
      <c r="AB128" s="594">
        <v>-5.8000000000000003E-2</v>
      </c>
      <c r="AC128" s="600">
        <v>-1.0000000000000009E-3</v>
      </c>
      <c r="AD128" s="594">
        <v>-5.8000000000000003E-2</v>
      </c>
      <c r="AE128" s="600">
        <v>603.54600000000005</v>
      </c>
      <c r="AF128" s="594">
        <v>579.33500000000004</v>
      </c>
      <c r="AG128" s="600">
        <v>-26.464999999999918</v>
      </c>
      <c r="AH128" s="594">
        <v>48.023000000000025</v>
      </c>
    </row>
    <row r="129" spans="1:18">
      <c r="E129" s="808"/>
      <c r="F129" s="808"/>
    </row>
    <row r="130" spans="1:18">
      <c r="C130" s="808"/>
      <c r="D130" s="808"/>
    </row>
    <row r="131" spans="1:18">
      <c r="C131" s="200"/>
      <c r="O131" s="93"/>
      <c r="P131" s="93"/>
    </row>
    <row r="132" spans="1:18" ht="13">
      <c r="A132" s="938" t="s">
        <v>0</v>
      </c>
      <c r="B132" s="939"/>
      <c r="C132" s="927" t="s">
        <v>257</v>
      </c>
      <c r="D132" s="929"/>
      <c r="E132" s="927" t="s">
        <v>7</v>
      </c>
      <c r="F132" s="929"/>
      <c r="G132" s="927" t="s">
        <v>8</v>
      </c>
      <c r="H132" s="929"/>
      <c r="I132" s="927" t="s">
        <v>9</v>
      </c>
      <c r="J132" s="929"/>
      <c r="K132" s="927" t="s">
        <v>157</v>
      </c>
      <c r="L132" s="929"/>
      <c r="M132" s="927" t="s">
        <v>46</v>
      </c>
      <c r="N132" s="929"/>
      <c r="O132" s="927" t="s">
        <v>374</v>
      </c>
      <c r="P132" s="929"/>
      <c r="Q132" s="927" t="s">
        <v>49</v>
      </c>
      <c r="R132" s="929"/>
    </row>
    <row r="133" spans="1:18" ht="13">
      <c r="A133" s="930" t="s">
        <v>463</v>
      </c>
      <c r="B133" s="931"/>
      <c r="C133" s="587" t="s">
        <v>338</v>
      </c>
      <c r="D133" s="266" t="s">
        <v>368</v>
      </c>
      <c r="E133" s="587" t="s">
        <v>338</v>
      </c>
      <c r="F133" s="266" t="s">
        <v>368</v>
      </c>
      <c r="G133" s="587" t="s">
        <v>338</v>
      </c>
      <c r="H133" s="266" t="s">
        <v>368</v>
      </c>
      <c r="I133" s="587" t="s">
        <v>338</v>
      </c>
      <c r="J133" s="266" t="s">
        <v>368</v>
      </c>
      <c r="K133" s="587" t="s">
        <v>338</v>
      </c>
      <c r="L133" s="266" t="s">
        <v>368</v>
      </c>
      <c r="M133" s="587" t="s">
        <v>338</v>
      </c>
      <c r="N133" s="266" t="s">
        <v>368</v>
      </c>
      <c r="O133" s="587" t="s">
        <v>338</v>
      </c>
      <c r="P133" s="266" t="s">
        <v>368</v>
      </c>
      <c r="Q133" s="587" t="s">
        <v>338</v>
      </c>
      <c r="R133" s="266" t="s">
        <v>368</v>
      </c>
    </row>
    <row r="134" spans="1:18" ht="13">
      <c r="A134" s="932"/>
      <c r="B134" s="933"/>
      <c r="C134" s="588" t="s">
        <v>255</v>
      </c>
      <c r="D134" s="267" t="s">
        <v>255</v>
      </c>
      <c r="E134" s="588" t="s">
        <v>255</v>
      </c>
      <c r="F134" s="267" t="s">
        <v>255</v>
      </c>
      <c r="G134" s="588" t="s">
        <v>255</v>
      </c>
      <c r="H134" s="267" t="s">
        <v>255</v>
      </c>
      <c r="I134" s="588" t="s">
        <v>255</v>
      </c>
      <c r="J134" s="267" t="s">
        <v>255</v>
      </c>
      <c r="K134" s="588" t="s">
        <v>255</v>
      </c>
      <c r="L134" s="267" t="s">
        <v>255</v>
      </c>
      <c r="M134" s="588" t="s">
        <v>255</v>
      </c>
      <c r="N134" s="267" t="s">
        <v>255</v>
      </c>
      <c r="O134" s="588" t="s">
        <v>255</v>
      </c>
      <c r="P134" s="267" t="s">
        <v>255</v>
      </c>
      <c r="Q134" s="588" t="s">
        <v>255</v>
      </c>
      <c r="R134" s="267" t="s">
        <v>255</v>
      </c>
    </row>
    <row r="135" spans="1:18">
      <c r="A135" s="168"/>
      <c r="B135" s="168"/>
      <c r="C135" s="168"/>
      <c r="D135" s="168"/>
      <c r="E135" s="596"/>
      <c r="F135" s="596"/>
      <c r="G135" s="596"/>
      <c r="H135" s="596"/>
      <c r="I135" s="596"/>
      <c r="J135" s="596"/>
      <c r="K135" s="596"/>
      <c r="L135" s="596"/>
      <c r="M135" s="596"/>
      <c r="N135" s="596"/>
      <c r="O135" s="596"/>
      <c r="P135" s="596"/>
      <c r="Q135" s="596"/>
      <c r="R135" s="596"/>
    </row>
    <row r="136" spans="1:18" ht="13">
      <c r="A136" s="158"/>
      <c r="B136" s="170" t="s">
        <v>464</v>
      </c>
      <c r="C136" s="591">
        <v>0</v>
      </c>
      <c r="D136" s="595">
        <v>0</v>
      </c>
      <c r="E136" s="591">
        <v>33.31</v>
      </c>
      <c r="F136" s="595">
        <v>8.4890000000000008</v>
      </c>
      <c r="G136" s="591">
        <v>431.40600000000001</v>
      </c>
      <c r="H136" s="595">
        <v>15.971</v>
      </c>
      <c r="I136" s="591">
        <v>-121.779</v>
      </c>
      <c r="J136" s="595">
        <v>684.06700000000001</v>
      </c>
      <c r="K136" s="591">
        <v>63.17</v>
      </c>
      <c r="L136" s="595">
        <v>410.55599999999998</v>
      </c>
      <c r="M136" s="591">
        <v>132.68299999999999</v>
      </c>
      <c r="N136" s="595">
        <v>112.002</v>
      </c>
      <c r="O136" s="591">
        <v>-3.4000000000000002E-2</v>
      </c>
      <c r="P136" s="595">
        <v>-0.22600000000000001</v>
      </c>
      <c r="Q136" s="591">
        <v>538.75599999999997</v>
      </c>
      <c r="R136" s="595">
        <v>1230.8589999999999</v>
      </c>
    </row>
    <row r="137" spans="1:18" ht="13">
      <c r="A137" s="158"/>
      <c r="B137" s="170" t="s">
        <v>465</v>
      </c>
      <c r="C137" s="591">
        <v>0</v>
      </c>
      <c r="D137" s="595">
        <v>0</v>
      </c>
      <c r="E137" s="591">
        <v>-17.625</v>
      </c>
      <c r="F137" s="595">
        <v>-28.042000000000002</v>
      </c>
      <c r="G137" s="591">
        <v>-1682.6679999999999</v>
      </c>
      <c r="H137" s="595">
        <v>129.63399999999999</v>
      </c>
      <c r="I137" s="591">
        <v>-182.75299999999999</v>
      </c>
      <c r="J137" s="595">
        <v>-134.755</v>
      </c>
      <c r="K137" s="591">
        <v>-142.977</v>
      </c>
      <c r="L137" s="595">
        <v>-149.51900000000001</v>
      </c>
      <c r="M137" s="591">
        <v>-32.881</v>
      </c>
      <c r="N137" s="595">
        <v>-36.779000000000003</v>
      </c>
      <c r="O137" s="591">
        <v>-39.347999999999999</v>
      </c>
      <c r="P137" s="595">
        <v>-64.486000000000004</v>
      </c>
      <c r="Q137" s="591">
        <v>-2098.252</v>
      </c>
      <c r="R137" s="595">
        <v>-283.947</v>
      </c>
    </row>
    <row r="138" spans="1:18" ht="13">
      <c r="A138" s="158"/>
      <c r="B138" s="170" t="s">
        <v>466</v>
      </c>
      <c r="C138" s="591">
        <v>0</v>
      </c>
      <c r="D138" s="595">
        <v>0</v>
      </c>
      <c r="E138" s="591">
        <v>-8.0280000000000005</v>
      </c>
      <c r="F138" s="595">
        <v>-18.300999999999998</v>
      </c>
      <c r="G138" s="591">
        <v>869.178</v>
      </c>
      <c r="H138" s="595">
        <v>353.22399999999999</v>
      </c>
      <c r="I138" s="591">
        <v>-72.126000000000005</v>
      </c>
      <c r="J138" s="595">
        <v>-224.07900000000001</v>
      </c>
      <c r="K138" s="591">
        <v>-56.529000000000003</v>
      </c>
      <c r="L138" s="595">
        <v>-196.12100000000001</v>
      </c>
      <c r="M138" s="591">
        <v>-65.977999999999994</v>
      </c>
      <c r="N138" s="595">
        <v>-115.804</v>
      </c>
      <c r="O138" s="591">
        <v>39.347999999999999</v>
      </c>
      <c r="P138" s="595">
        <v>64.486000000000004</v>
      </c>
      <c r="Q138" s="591">
        <v>705.86500000000001</v>
      </c>
      <c r="R138" s="595">
        <v>-136.595</v>
      </c>
    </row>
    <row r="146" spans="3:11">
      <c r="C146" s="93"/>
      <c r="D146" s="93"/>
      <c r="E146" s="93"/>
      <c r="F146" s="93"/>
      <c r="G146" s="93"/>
      <c r="H146" s="93"/>
      <c r="I146" s="93"/>
      <c r="J146" s="93"/>
      <c r="K146" s="93"/>
    </row>
  </sheetData>
  <mergeCells count="61">
    <mergeCell ref="C76:D76"/>
    <mergeCell ref="E76:F76"/>
    <mergeCell ref="C75:F75"/>
    <mergeCell ref="A2:B2"/>
    <mergeCell ref="A3:B3"/>
    <mergeCell ref="C3:D3"/>
    <mergeCell ref="Q3:R3"/>
    <mergeCell ref="C2:R2"/>
    <mergeCell ref="O3:P3"/>
    <mergeCell ref="E3:F3"/>
    <mergeCell ref="G3:H3"/>
    <mergeCell ref="I3:J3"/>
    <mergeCell ref="M3:N3"/>
    <mergeCell ref="K3:L3"/>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AE76:AF76"/>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F145"/>
  <sheetViews>
    <sheetView showGridLines="0" topLeftCell="V97" workbookViewId="0">
      <selection activeCell="AB108" sqref="AB108"/>
    </sheetView>
  </sheetViews>
  <sheetFormatPr baseColWidth="10" defaultColWidth="11.453125" defaultRowHeight="12.5"/>
  <cols>
    <col min="1" max="1" width="6" style="33" customWidth="1"/>
    <col min="2" max="2" width="70.1796875" style="33" customWidth="1"/>
    <col min="3" max="3" width="18.26953125" style="33" customWidth="1"/>
    <col min="4" max="4" width="19.26953125" style="33" customWidth="1"/>
    <col min="5" max="5" width="18.26953125" style="33" customWidth="1"/>
    <col min="6" max="6" width="18.1796875" style="33" bestFit="1" customWidth="1"/>
    <col min="7" max="7" width="18.81640625" style="33" customWidth="1"/>
    <col min="8" max="8" width="19.7265625" style="33" customWidth="1"/>
    <col min="9" max="9" width="17.81640625" style="33" customWidth="1"/>
    <col min="10" max="10" width="18.54296875" style="33" customWidth="1"/>
    <col min="11" max="11" width="18.26953125" style="33" customWidth="1"/>
    <col min="12" max="12" width="18.81640625" style="33" customWidth="1"/>
    <col min="13" max="13" width="17.81640625" style="33" customWidth="1"/>
    <col min="14" max="14" width="19.1796875" style="33" customWidth="1"/>
    <col min="15" max="15" width="18.54296875" style="33" customWidth="1"/>
    <col min="16" max="16" width="18.7265625" style="33" customWidth="1"/>
    <col min="17" max="17" width="16.1796875" style="33" customWidth="1"/>
    <col min="18" max="18" width="15.1796875" style="33" customWidth="1"/>
    <col min="19" max="19" width="16.54296875" style="33" customWidth="1"/>
    <col min="20" max="20" width="14" style="33" customWidth="1"/>
    <col min="21" max="21" width="16.26953125" style="33" customWidth="1"/>
    <col min="22" max="22" width="13.1796875" style="33" customWidth="1"/>
    <col min="23" max="23" width="16.54296875" style="33" customWidth="1"/>
    <col min="24" max="24" width="15.7265625" style="33" customWidth="1"/>
    <col min="25" max="25" width="13.1796875" style="33" customWidth="1"/>
    <col min="26" max="26" width="13.81640625" style="33" customWidth="1"/>
    <col min="27" max="27" width="15" style="33" customWidth="1"/>
    <col min="28" max="28" width="14.81640625" style="33" customWidth="1"/>
    <col min="29" max="29" width="15.81640625" style="33" customWidth="1"/>
    <col min="30" max="30" width="14.453125" style="33" customWidth="1"/>
    <col min="33" max="33" width="42.81640625" customWidth="1"/>
    <col min="111" max="16384" width="11.453125" style="33"/>
  </cols>
  <sheetData>
    <row r="1" spans="1:110">
      <c r="A1" s="162"/>
      <c r="B1" s="162"/>
      <c r="C1" s="162"/>
      <c r="D1" s="162"/>
      <c r="E1" s="162"/>
      <c r="F1" s="162"/>
      <c r="G1" s="162"/>
      <c r="H1" s="162"/>
      <c r="I1" s="162"/>
      <c r="J1" s="162"/>
      <c r="K1" s="162"/>
      <c r="L1" s="162"/>
      <c r="M1" s="162"/>
      <c r="N1" s="162"/>
      <c r="O1" s="162"/>
      <c r="P1" s="162"/>
    </row>
    <row r="2" spans="1:110" ht="13">
      <c r="A2" s="957" t="s">
        <v>467</v>
      </c>
      <c r="B2" s="958"/>
      <c r="C2" s="927" t="s">
        <v>55</v>
      </c>
      <c r="D2" s="928"/>
      <c r="E2" s="928"/>
      <c r="F2" s="928"/>
      <c r="G2" s="928"/>
      <c r="H2" s="928"/>
      <c r="I2" s="928"/>
      <c r="J2" s="928"/>
      <c r="K2" s="928"/>
      <c r="L2" s="928"/>
      <c r="M2" s="928"/>
      <c r="N2" s="928"/>
      <c r="O2" s="928"/>
      <c r="P2" s="928"/>
    </row>
    <row r="3" spans="1:110" ht="13">
      <c r="A3" s="938" t="s">
        <v>0</v>
      </c>
      <c r="B3" s="939"/>
      <c r="C3" s="927" t="s">
        <v>257</v>
      </c>
      <c r="D3" s="929"/>
      <c r="E3" s="927" t="s">
        <v>7</v>
      </c>
      <c r="F3" s="929"/>
      <c r="G3" s="927" t="s">
        <v>8</v>
      </c>
      <c r="H3" s="929"/>
      <c r="I3" s="927" t="s">
        <v>9</v>
      </c>
      <c r="J3" s="929"/>
      <c r="K3" s="927" t="s">
        <v>157</v>
      </c>
      <c r="L3" s="929"/>
      <c r="M3" s="927" t="s">
        <v>374</v>
      </c>
      <c r="N3" s="929"/>
      <c r="O3" s="927" t="s">
        <v>49</v>
      </c>
      <c r="P3" s="929"/>
    </row>
    <row r="4" spans="1:110" ht="13">
      <c r="A4" s="968" t="s">
        <v>375</v>
      </c>
      <c r="B4" s="969"/>
      <c r="C4" s="587" t="s">
        <v>338</v>
      </c>
      <c r="D4" s="589" t="s">
        <v>368</v>
      </c>
      <c r="E4" s="587" t="s">
        <v>338</v>
      </c>
      <c r="F4" s="589" t="s">
        <v>368</v>
      </c>
      <c r="G4" s="587" t="s">
        <v>338</v>
      </c>
      <c r="H4" s="589" t="s">
        <v>368</v>
      </c>
      <c r="I4" s="587" t="s">
        <v>338</v>
      </c>
      <c r="J4" s="589" t="s">
        <v>368</v>
      </c>
      <c r="K4" s="587" t="s">
        <v>338</v>
      </c>
      <c r="L4" s="589" t="s">
        <v>368</v>
      </c>
      <c r="M4" s="587" t="s">
        <v>338</v>
      </c>
      <c r="N4" s="589" t="s">
        <v>368</v>
      </c>
      <c r="O4" s="587" t="s">
        <v>338</v>
      </c>
      <c r="P4" s="589" t="s">
        <v>368</v>
      </c>
    </row>
    <row r="5" spans="1:110" ht="13">
      <c r="A5" s="970"/>
      <c r="B5" s="971"/>
      <c r="C5" s="588" t="s">
        <v>255</v>
      </c>
      <c r="D5" s="267" t="s">
        <v>255</v>
      </c>
      <c r="E5" s="588" t="s">
        <v>255</v>
      </c>
      <c r="F5" s="267" t="s">
        <v>255</v>
      </c>
      <c r="G5" s="588" t="s">
        <v>255</v>
      </c>
      <c r="H5" s="267" t="s">
        <v>255</v>
      </c>
      <c r="I5" s="588" t="s">
        <v>255</v>
      </c>
      <c r="J5" s="267" t="s">
        <v>255</v>
      </c>
      <c r="K5" s="588" t="s">
        <v>255</v>
      </c>
      <c r="L5" s="267" t="s">
        <v>255</v>
      </c>
      <c r="M5" s="588" t="s">
        <v>255</v>
      </c>
      <c r="N5" s="267" t="s">
        <v>255</v>
      </c>
      <c r="O5" s="588" t="s">
        <v>255</v>
      </c>
      <c r="P5" s="267" t="s">
        <v>255</v>
      </c>
    </row>
    <row r="6" spans="1:110" s="809" customFormat="1" ht="13">
      <c r="A6" s="158" t="s">
        <v>376</v>
      </c>
      <c r="B6" s="159"/>
      <c r="C6" s="586">
        <v>0</v>
      </c>
      <c r="D6" s="268">
        <v>0</v>
      </c>
      <c r="E6" s="586">
        <v>344.57799999999997</v>
      </c>
      <c r="F6" s="268">
        <v>128.98099999999999</v>
      </c>
      <c r="G6" s="586">
        <v>2530.6439999999998</v>
      </c>
      <c r="H6" s="268">
        <v>3126.9839999999999</v>
      </c>
      <c r="I6" s="586">
        <v>656.44200000000001</v>
      </c>
      <c r="J6" s="268">
        <v>791.50900000000001</v>
      </c>
      <c r="K6" s="586">
        <v>0</v>
      </c>
      <c r="L6" s="268">
        <v>1829.472</v>
      </c>
      <c r="M6" s="586">
        <v>0</v>
      </c>
      <c r="N6" s="268">
        <v>0</v>
      </c>
      <c r="O6" s="586">
        <v>3531.6640000000002</v>
      </c>
      <c r="P6" s="268">
        <v>5876.9459999999999</v>
      </c>
      <c r="Q6" s="33"/>
      <c r="R6" s="33"/>
      <c r="S6" s="33"/>
      <c r="T6" s="33"/>
      <c r="U6" s="33"/>
      <c r="V6" s="33"/>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row>
    <row r="7" spans="1:110">
      <c r="A7" s="160"/>
      <c r="B7" s="161" t="s">
        <v>377</v>
      </c>
      <c r="C7" s="586">
        <v>0</v>
      </c>
      <c r="D7" s="269">
        <v>0</v>
      </c>
      <c r="E7" s="586">
        <v>11.567</v>
      </c>
      <c r="F7" s="269">
        <v>3.23</v>
      </c>
      <c r="G7" s="586">
        <v>240.24700000000001</v>
      </c>
      <c r="H7" s="269">
        <v>91.495000000000005</v>
      </c>
      <c r="I7" s="586">
        <v>196.59</v>
      </c>
      <c r="J7" s="269">
        <v>186.94800000000001</v>
      </c>
      <c r="K7" s="586">
        <v>0</v>
      </c>
      <c r="L7" s="269">
        <v>0</v>
      </c>
      <c r="M7" s="586">
        <v>0</v>
      </c>
      <c r="N7" s="269">
        <v>0</v>
      </c>
      <c r="O7" s="586">
        <v>448.404</v>
      </c>
      <c r="P7" s="269">
        <v>281.673</v>
      </c>
    </row>
    <row r="8" spans="1:110">
      <c r="A8" s="160"/>
      <c r="B8" s="161" t="s">
        <v>378</v>
      </c>
      <c r="C8" s="586">
        <v>0</v>
      </c>
      <c r="D8" s="269">
        <v>0</v>
      </c>
      <c r="E8" s="586">
        <v>0.66300000000000003</v>
      </c>
      <c r="F8" s="269">
        <v>4.2779999999999996</v>
      </c>
      <c r="G8" s="586">
        <v>42.856999999999999</v>
      </c>
      <c r="H8" s="269">
        <v>45.188000000000002</v>
      </c>
      <c r="I8" s="586">
        <v>2.81</v>
      </c>
      <c r="J8" s="269">
        <v>1.115</v>
      </c>
      <c r="K8" s="586">
        <v>0</v>
      </c>
      <c r="L8" s="269">
        <v>0</v>
      </c>
      <c r="M8" s="586">
        <v>0</v>
      </c>
      <c r="N8" s="269">
        <v>0</v>
      </c>
      <c r="O8" s="586">
        <v>46.33</v>
      </c>
      <c r="P8" s="269">
        <v>42.856999999999999</v>
      </c>
    </row>
    <row r="9" spans="1:110">
      <c r="A9" s="160"/>
      <c r="B9" s="161" t="s">
        <v>379</v>
      </c>
      <c r="C9" s="586">
        <v>0</v>
      </c>
      <c r="D9" s="269">
        <v>0</v>
      </c>
      <c r="E9" s="586">
        <v>31.826000000000001</v>
      </c>
      <c r="F9" s="269">
        <v>18.530999999999999</v>
      </c>
      <c r="G9" s="586">
        <v>235.25200000000001</v>
      </c>
      <c r="H9" s="269">
        <v>612.04700000000003</v>
      </c>
      <c r="I9" s="586">
        <v>15.006</v>
      </c>
      <c r="J9" s="269">
        <v>34.344000000000001</v>
      </c>
      <c r="K9" s="586">
        <v>0</v>
      </c>
      <c r="L9" s="269">
        <v>0</v>
      </c>
      <c r="M9" s="586">
        <v>0</v>
      </c>
      <c r="N9" s="269">
        <v>0</v>
      </c>
      <c r="O9" s="586">
        <v>282.084</v>
      </c>
      <c r="P9" s="269">
        <v>235.25200000000001</v>
      </c>
    </row>
    <row r="10" spans="1:110">
      <c r="A10" s="160"/>
      <c r="B10" s="161" t="s">
        <v>380</v>
      </c>
      <c r="C10" s="586">
        <v>0</v>
      </c>
      <c r="D10" s="269">
        <v>0</v>
      </c>
      <c r="E10" s="586">
        <v>256.10599999999999</v>
      </c>
      <c r="F10" s="269">
        <v>79.388999999999996</v>
      </c>
      <c r="G10" s="586">
        <v>1691.7329999999999</v>
      </c>
      <c r="H10" s="269">
        <v>2050.4050000000002</v>
      </c>
      <c r="I10" s="586">
        <v>371.27800000000002</v>
      </c>
      <c r="J10" s="269">
        <v>480.36599999999999</v>
      </c>
      <c r="K10" s="586">
        <v>0</v>
      </c>
      <c r="L10" s="269">
        <v>0</v>
      </c>
      <c r="M10" s="586">
        <v>0</v>
      </c>
      <c r="N10" s="269">
        <v>0</v>
      </c>
      <c r="O10" s="586">
        <v>2319.1170000000002</v>
      </c>
      <c r="P10" s="269">
        <v>1691.7329999999999</v>
      </c>
    </row>
    <row r="11" spans="1:110">
      <c r="A11" s="160"/>
      <c r="B11" s="161" t="s">
        <v>381</v>
      </c>
      <c r="C11" s="586">
        <v>0</v>
      </c>
      <c r="D11" s="269">
        <v>0</v>
      </c>
      <c r="E11" s="586">
        <v>0.157</v>
      </c>
      <c r="F11" s="269">
        <v>2.5000000000000001E-2</v>
      </c>
      <c r="G11" s="586">
        <v>9.2520000000000007</v>
      </c>
      <c r="H11" s="269">
        <v>10.201000000000001</v>
      </c>
      <c r="I11" s="586">
        <v>2.9780000000000002</v>
      </c>
      <c r="J11" s="269">
        <v>1.778</v>
      </c>
      <c r="K11" s="586">
        <v>0</v>
      </c>
      <c r="L11" s="269">
        <v>0</v>
      </c>
      <c r="M11" s="586">
        <v>0</v>
      </c>
      <c r="N11" s="269">
        <v>0</v>
      </c>
      <c r="O11" s="586">
        <v>12.387</v>
      </c>
      <c r="P11" s="269">
        <v>9.2520000000000007</v>
      </c>
    </row>
    <row r="12" spans="1:110">
      <c r="A12" s="160"/>
      <c r="B12" s="161" t="s">
        <v>382</v>
      </c>
      <c r="C12" s="586">
        <v>0</v>
      </c>
      <c r="D12" s="269">
        <v>0</v>
      </c>
      <c r="E12" s="586">
        <v>44.259</v>
      </c>
      <c r="F12" s="269">
        <v>23.527999999999999</v>
      </c>
      <c r="G12" s="586">
        <v>249.886</v>
      </c>
      <c r="H12" s="269">
        <v>287.41699999999997</v>
      </c>
      <c r="I12" s="586">
        <v>61.042999999999999</v>
      </c>
      <c r="J12" s="269">
        <v>83.656999999999996</v>
      </c>
      <c r="K12" s="586">
        <v>0</v>
      </c>
      <c r="L12" s="269">
        <v>0</v>
      </c>
      <c r="M12" s="586">
        <v>0</v>
      </c>
      <c r="N12" s="269">
        <v>0</v>
      </c>
      <c r="O12" s="586">
        <v>355.18799999999999</v>
      </c>
      <c r="P12" s="269">
        <v>249.886</v>
      </c>
    </row>
    <row r="13" spans="1:110">
      <c r="A13" s="160"/>
      <c r="B13" s="161" t="s">
        <v>383</v>
      </c>
      <c r="C13" s="586">
        <v>0</v>
      </c>
      <c r="D13" s="269">
        <v>0</v>
      </c>
      <c r="E13" s="586">
        <v>0</v>
      </c>
      <c r="F13" s="269">
        <v>0</v>
      </c>
      <c r="G13" s="586">
        <v>61.417000000000002</v>
      </c>
      <c r="H13" s="269">
        <v>30.231000000000002</v>
      </c>
      <c r="I13" s="586">
        <v>6.6779999999999999</v>
      </c>
      <c r="J13" s="269">
        <v>3.234</v>
      </c>
      <c r="K13" s="586">
        <v>0</v>
      </c>
      <c r="L13" s="269">
        <v>0</v>
      </c>
      <c r="M13" s="586">
        <v>0</v>
      </c>
      <c r="N13" s="269">
        <v>0</v>
      </c>
      <c r="O13" s="586">
        <v>68.094999999999999</v>
      </c>
      <c r="P13" s="269">
        <v>61.417000000000002</v>
      </c>
    </row>
    <row r="14" spans="1:110">
      <c r="A14" s="162"/>
      <c r="B14" s="162"/>
      <c r="C14" s="162"/>
      <c r="D14" s="162"/>
      <c r="E14" s="162"/>
      <c r="F14" s="162"/>
      <c r="G14" s="162"/>
      <c r="H14" s="162"/>
      <c r="I14" s="162"/>
      <c r="J14" s="162"/>
      <c r="K14" s="162"/>
      <c r="L14" s="162"/>
      <c r="M14" s="162"/>
      <c r="N14" s="162"/>
      <c r="O14" s="162"/>
      <c r="P14" s="162"/>
    </row>
    <row r="15" spans="1:110" ht="25">
      <c r="A15" s="160"/>
      <c r="B15" s="164" t="s">
        <v>384</v>
      </c>
      <c r="C15" s="586">
        <v>0</v>
      </c>
      <c r="D15" s="270">
        <v>0</v>
      </c>
      <c r="E15" s="586">
        <v>0</v>
      </c>
      <c r="F15" s="270">
        <v>0</v>
      </c>
      <c r="G15" s="586">
        <v>0</v>
      </c>
      <c r="H15" s="270">
        <v>0</v>
      </c>
      <c r="I15" s="586">
        <v>5.8999999999999997E-2</v>
      </c>
      <c r="J15" s="270">
        <v>6.7000000000000004E-2</v>
      </c>
      <c r="K15" s="586">
        <v>0</v>
      </c>
      <c r="L15" s="270">
        <v>1829.472</v>
      </c>
      <c r="M15" s="586">
        <v>0</v>
      </c>
      <c r="N15" s="270">
        <v>0</v>
      </c>
      <c r="O15" s="586">
        <v>5.8999999999999997E-2</v>
      </c>
      <c r="P15" s="270">
        <v>0</v>
      </c>
    </row>
    <row r="16" spans="1:110">
      <c r="A16" s="162"/>
      <c r="B16" s="162"/>
      <c r="C16" s="162"/>
      <c r="D16" s="162"/>
      <c r="E16" s="162"/>
      <c r="F16" s="162"/>
      <c r="G16" s="162"/>
      <c r="H16" s="162"/>
      <c r="I16" s="162"/>
      <c r="J16" s="162"/>
      <c r="K16" s="162"/>
      <c r="L16" s="162"/>
      <c r="M16" s="162"/>
      <c r="N16" s="162"/>
      <c r="O16" s="162"/>
      <c r="P16" s="162"/>
    </row>
    <row r="17" spans="1:110" s="809" customFormat="1" ht="13">
      <c r="A17" s="171" t="s">
        <v>385</v>
      </c>
      <c r="B17" s="172"/>
      <c r="C17" s="585">
        <v>0</v>
      </c>
      <c r="D17" s="271">
        <v>0</v>
      </c>
      <c r="E17" s="585">
        <v>2661.2860000000001</v>
      </c>
      <c r="F17" s="271">
        <v>1535.4010000000001</v>
      </c>
      <c r="G17" s="585">
        <v>8518.1010000000006</v>
      </c>
      <c r="H17" s="271">
        <v>10316.858</v>
      </c>
      <c r="I17" s="585">
        <v>2138.069</v>
      </c>
      <c r="J17" s="271">
        <v>2250.9850000000001</v>
      </c>
      <c r="K17" s="585">
        <v>0</v>
      </c>
      <c r="L17" s="271">
        <v>0</v>
      </c>
      <c r="M17" s="585">
        <v>0</v>
      </c>
      <c r="N17" s="271">
        <v>0</v>
      </c>
      <c r="O17" s="585">
        <v>13317.456</v>
      </c>
      <c r="P17" s="271">
        <v>14103.244000000001</v>
      </c>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row>
    <row r="18" spans="1:110">
      <c r="A18" s="160"/>
      <c r="B18" s="161" t="s">
        <v>386</v>
      </c>
      <c r="C18" s="586">
        <v>0</v>
      </c>
      <c r="D18" s="270">
        <v>0</v>
      </c>
      <c r="E18" s="586">
        <v>3.0000000000000001E-3</v>
      </c>
      <c r="F18" s="270">
        <v>2E-3</v>
      </c>
      <c r="G18" s="586">
        <v>4118.9530000000004</v>
      </c>
      <c r="H18" s="270">
        <v>4571.8469999999998</v>
      </c>
      <c r="I18" s="586">
        <v>4.25</v>
      </c>
      <c r="J18" s="270">
        <v>7.76</v>
      </c>
      <c r="K18" s="586">
        <v>0</v>
      </c>
      <c r="L18" s="270">
        <v>0</v>
      </c>
      <c r="M18" s="586">
        <v>0</v>
      </c>
      <c r="N18" s="270">
        <v>0</v>
      </c>
      <c r="O18" s="586">
        <v>4123.2060000000001</v>
      </c>
      <c r="P18" s="270">
        <v>4579.6090000000004</v>
      </c>
    </row>
    <row r="19" spans="1:110">
      <c r="A19" s="160"/>
      <c r="B19" s="161" t="s">
        <v>387</v>
      </c>
      <c r="C19" s="586">
        <v>0</v>
      </c>
      <c r="D19" s="270">
        <v>0</v>
      </c>
      <c r="E19" s="586">
        <v>3.0000000000000001E-3</v>
      </c>
      <c r="F19" s="270">
        <v>4.0000000000000001E-3</v>
      </c>
      <c r="G19" s="586">
        <v>1481.6949999999999</v>
      </c>
      <c r="H19" s="270">
        <v>1699.575</v>
      </c>
      <c r="I19" s="586">
        <v>42.484000000000002</v>
      </c>
      <c r="J19" s="270">
        <v>43.351999999999997</v>
      </c>
      <c r="K19" s="586">
        <v>0</v>
      </c>
      <c r="L19" s="270">
        <v>0</v>
      </c>
      <c r="M19" s="586">
        <v>0</v>
      </c>
      <c r="N19" s="270">
        <v>0</v>
      </c>
      <c r="O19" s="586">
        <v>1524.182</v>
      </c>
      <c r="P19" s="270">
        <v>1742.931</v>
      </c>
    </row>
    <row r="20" spans="1:110">
      <c r="A20" s="160"/>
      <c r="B20" s="161" t="s">
        <v>388</v>
      </c>
      <c r="C20" s="586">
        <v>0</v>
      </c>
      <c r="D20" s="270">
        <v>0</v>
      </c>
      <c r="E20" s="586">
        <v>0</v>
      </c>
      <c r="F20" s="270">
        <v>0</v>
      </c>
      <c r="G20" s="586">
        <v>103.33799999999999</v>
      </c>
      <c r="H20" s="270">
        <v>251.05500000000001</v>
      </c>
      <c r="I20" s="586">
        <v>5.6479999999999997</v>
      </c>
      <c r="J20" s="270">
        <v>8.0510000000000002</v>
      </c>
      <c r="K20" s="586">
        <v>0</v>
      </c>
      <c r="L20" s="270">
        <v>0</v>
      </c>
      <c r="M20" s="586">
        <v>0</v>
      </c>
      <c r="N20" s="270">
        <v>0</v>
      </c>
      <c r="O20" s="586">
        <v>108.986</v>
      </c>
      <c r="P20" s="270">
        <v>259.10599999999999</v>
      </c>
    </row>
    <row r="21" spans="1:110">
      <c r="A21" s="160"/>
      <c r="B21" s="161" t="s">
        <v>389</v>
      </c>
      <c r="C21" s="586">
        <v>0</v>
      </c>
      <c r="D21" s="270">
        <v>0</v>
      </c>
      <c r="E21" s="586">
        <v>3.0000000000000001E-3</v>
      </c>
      <c r="F21" s="270">
        <v>3.0000000000000001E-3</v>
      </c>
      <c r="G21" s="586">
        <v>0</v>
      </c>
      <c r="H21" s="270">
        <v>0</v>
      </c>
      <c r="I21" s="586">
        <v>0</v>
      </c>
      <c r="J21" s="270">
        <v>0</v>
      </c>
      <c r="K21" s="586">
        <v>0</v>
      </c>
      <c r="L21" s="270">
        <v>0</v>
      </c>
      <c r="M21" s="586">
        <v>0</v>
      </c>
      <c r="N21" s="270">
        <v>0</v>
      </c>
      <c r="O21" s="586">
        <v>3.0000000000000001E-3</v>
      </c>
      <c r="P21" s="270">
        <v>3.0000000000000001E-3</v>
      </c>
    </row>
    <row r="22" spans="1:110">
      <c r="A22" s="160"/>
      <c r="B22" s="161" t="s">
        <v>390</v>
      </c>
      <c r="C22" s="586">
        <v>0</v>
      </c>
      <c r="D22" s="270">
        <v>0</v>
      </c>
      <c r="E22" s="586">
        <v>0.11700000000000001</v>
      </c>
      <c r="F22" s="270">
        <v>7.9000000000000001E-2</v>
      </c>
      <c r="G22" s="586">
        <v>0</v>
      </c>
      <c r="H22" s="270">
        <v>0</v>
      </c>
      <c r="I22" s="586">
        <v>12.804</v>
      </c>
      <c r="J22" s="270">
        <v>16.789000000000001</v>
      </c>
      <c r="K22" s="586">
        <v>0</v>
      </c>
      <c r="L22" s="270">
        <v>0</v>
      </c>
      <c r="M22" s="586">
        <v>0</v>
      </c>
      <c r="N22" s="270">
        <v>0</v>
      </c>
      <c r="O22" s="586">
        <v>12.920999999999999</v>
      </c>
      <c r="P22" s="270">
        <v>16.867999999999999</v>
      </c>
    </row>
    <row r="23" spans="1:110">
      <c r="A23" s="160"/>
      <c r="B23" s="161" t="s">
        <v>391</v>
      </c>
      <c r="C23" s="586">
        <v>0</v>
      </c>
      <c r="D23" s="270">
        <v>0</v>
      </c>
      <c r="E23" s="586">
        <v>124.68899999999999</v>
      </c>
      <c r="F23" s="270">
        <v>75.117999999999995</v>
      </c>
      <c r="G23" s="586">
        <v>2209.8220000000001</v>
      </c>
      <c r="H23" s="270">
        <v>2982.5459999999998</v>
      </c>
      <c r="I23" s="586">
        <v>86.477999999999994</v>
      </c>
      <c r="J23" s="270">
        <v>120.053</v>
      </c>
      <c r="K23" s="586">
        <v>0</v>
      </c>
      <c r="L23" s="270">
        <v>0</v>
      </c>
      <c r="M23" s="586">
        <v>0</v>
      </c>
      <c r="N23" s="270">
        <v>0</v>
      </c>
      <c r="O23" s="586">
        <v>2420.989</v>
      </c>
      <c r="P23" s="270">
        <v>3177.7170000000001</v>
      </c>
    </row>
    <row r="24" spans="1:110">
      <c r="A24" s="160"/>
      <c r="B24" s="161" t="s">
        <v>392</v>
      </c>
      <c r="C24" s="586">
        <v>0</v>
      </c>
      <c r="D24" s="270">
        <v>0</v>
      </c>
      <c r="E24" s="586">
        <v>0</v>
      </c>
      <c r="F24" s="270">
        <v>0</v>
      </c>
      <c r="G24" s="586">
        <v>0</v>
      </c>
      <c r="H24" s="270">
        <v>0</v>
      </c>
      <c r="I24" s="586">
        <v>0</v>
      </c>
      <c r="J24" s="270">
        <v>0</v>
      </c>
      <c r="K24" s="586">
        <v>0</v>
      </c>
      <c r="L24" s="270">
        <v>0</v>
      </c>
      <c r="M24" s="586">
        <v>0</v>
      </c>
      <c r="N24" s="270">
        <v>0</v>
      </c>
      <c r="O24" s="586">
        <v>0</v>
      </c>
      <c r="P24" s="270">
        <v>0</v>
      </c>
    </row>
    <row r="25" spans="1:110">
      <c r="A25" s="160"/>
      <c r="B25" s="161" t="s">
        <v>393</v>
      </c>
      <c r="C25" s="586">
        <v>0</v>
      </c>
      <c r="D25" s="270">
        <v>0</v>
      </c>
      <c r="E25" s="586">
        <v>2535.4</v>
      </c>
      <c r="F25" s="270">
        <v>1459.6610000000001</v>
      </c>
      <c r="G25" s="586">
        <v>42.969000000000001</v>
      </c>
      <c r="H25" s="270">
        <v>42.201000000000001</v>
      </c>
      <c r="I25" s="586">
        <v>1970.6869999999999</v>
      </c>
      <c r="J25" s="270">
        <v>2044.06</v>
      </c>
      <c r="K25" s="586">
        <v>0</v>
      </c>
      <c r="L25" s="270">
        <v>0</v>
      </c>
      <c r="M25" s="586">
        <v>0</v>
      </c>
      <c r="N25" s="270">
        <v>0</v>
      </c>
      <c r="O25" s="586">
        <v>4549.0559999999996</v>
      </c>
      <c r="P25" s="270">
        <v>3545.922</v>
      </c>
    </row>
    <row r="26" spans="1:110">
      <c r="A26" s="160"/>
      <c r="B26" s="161" t="s">
        <v>394</v>
      </c>
      <c r="C26" s="586">
        <v>0</v>
      </c>
      <c r="D26" s="270">
        <v>0</v>
      </c>
      <c r="E26" s="586">
        <v>0</v>
      </c>
      <c r="F26" s="270">
        <v>0</v>
      </c>
      <c r="G26" s="586">
        <v>6.2240000000000002</v>
      </c>
      <c r="H26" s="270">
        <v>7.6210000000000004</v>
      </c>
      <c r="I26" s="586">
        <v>0</v>
      </c>
      <c r="J26" s="270">
        <v>0</v>
      </c>
      <c r="K26" s="586">
        <v>0</v>
      </c>
      <c r="L26" s="270">
        <v>0</v>
      </c>
      <c r="M26" s="586">
        <v>0</v>
      </c>
      <c r="N26" s="270">
        <v>0</v>
      </c>
      <c r="O26" s="586">
        <v>6.2240000000000002</v>
      </c>
      <c r="P26" s="270">
        <v>7.6210000000000004</v>
      </c>
    </row>
    <row r="27" spans="1:110">
      <c r="A27" s="160"/>
      <c r="B27" s="161" t="s">
        <v>395</v>
      </c>
      <c r="C27" s="586">
        <v>0</v>
      </c>
      <c r="D27" s="270">
        <v>0</v>
      </c>
      <c r="E27" s="586">
        <v>1.071</v>
      </c>
      <c r="F27" s="270">
        <v>0.53400000000000003</v>
      </c>
      <c r="G27" s="586">
        <v>57.119</v>
      </c>
      <c r="H27" s="270">
        <v>56.051000000000002</v>
      </c>
      <c r="I27" s="586">
        <v>15.718</v>
      </c>
      <c r="J27" s="270">
        <v>10.92</v>
      </c>
      <c r="K27" s="586">
        <v>0</v>
      </c>
      <c r="L27" s="270">
        <v>0</v>
      </c>
      <c r="M27" s="586">
        <v>0</v>
      </c>
      <c r="N27" s="270">
        <v>0</v>
      </c>
      <c r="O27" s="586">
        <v>73.908000000000001</v>
      </c>
      <c r="P27" s="270">
        <v>67.504999999999995</v>
      </c>
    </row>
    <row r="28" spans="1:110">
      <c r="A28" s="160"/>
      <c r="B28" s="161" t="s">
        <v>396</v>
      </c>
      <c r="C28" s="586">
        <v>0</v>
      </c>
      <c r="D28" s="270">
        <v>0</v>
      </c>
      <c r="E28" s="586">
        <v>0</v>
      </c>
      <c r="F28" s="270">
        <v>0</v>
      </c>
      <c r="G28" s="586">
        <v>497.98099999999999</v>
      </c>
      <c r="H28" s="270">
        <v>705.96199999999999</v>
      </c>
      <c r="I28" s="586">
        <v>0</v>
      </c>
      <c r="J28" s="270">
        <v>0</v>
      </c>
      <c r="K28" s="586">
        <v>0</v>
      </c>
      <c r="L28" s="270">
        <v>0</v>
      </c>
      <c r="M28" s="586">
        <v>0</v>
      </c>
      <c r="N28" s="270">
        <v>0</v>
      </c>
      <c r="O28" s="586">
        <v>497.98099999999999</v>
      </c>
      <c r="P28" s="270">
        <v>705.96199999999999</v>
      </c>
    </row>
    <row r="29" spans="1:110">
      <c r="A29" s="162"/>
      <c r="B29" s="162"/>
      <c r="C29" s="162"/>
      <c r="D29" s="162"/>
      <c r="E29" s="162"/>
      <c r="F29" s="162"/>
      <c r="G29" s="162"/>
      <c r="H29" s="162"/>
      <c r="I29" s="162"/>
      <c r="J29" s="162"/>
      <c r="K29" s="162"/>
      <c r="L29" s="162"/>
      <c r="M29" s="162"/>
      <c r="N29" s="162"/>
      <c r="O29" s="162"/>
      <c r="P29" s="162"/>
    </row>
    <row r="30" spans="1:110" ht="13">
      <c r="A30" s="171" t="s">
        <v>397</v>
      </c>
      <c r="B30" s="173"/>
      <c r="C30" s="593">
        <v>0</v>
      </c>
      <c r="D30" s="268">
        <v>0</v>
      </c>
      <c r="E30" s="593">
        <v>3005.864</v>
      </c>
      <c r="F30" s="268">
        <v>1664.3820000000001</v>
      </c>
      <c r="G30" s="593">
        <v>11048.745000000001</v>
      </c>
      <c r="H30" s="268">
        <v>13443.842000000001</v>
      </c>
      <c r="I30" s="593">
        <v>2794.511</v>
      </c>
      <c r="J30" s="268">
        <v>3042.4940000000001</v>
      </c>
      <c r="K30" s="593">
        <v>0</v>
      </c>
      <c r="L30" s="268">
        <v>1829.472</v>
      </c>
      <c r="M30" s="593">
        <v>0</v>
      </c>
      <c r="N30" s="268">
        <v>0</v>
      </c>
      <c r="O30" s="593">
        <v>16849.12</v>
      </c>
      <c r="P30" s="268">
        <v>19980.189999999999</v>
      </c>
    </row>
    <row r="31" spans="1:110">
      <c r="A31" s="162"/>
      <c r="B31" s="162"/>
      <c r="C31" s="109">
        <v>1000</v>
      </c>
      <c r="D31" s="162"/>
      <c r="E31" s="162"/>
      <c r="F31" s="162"/>
      <c r="G31" s="162"/>
      <c r="H31" s="162"/>
      <c r="I31" s="162"/>
      <c r="J31" s="162"/>
      <c r="K31" s="162"/>
      <c r="L31" s="162"/>
      <c r="M31" s="162"/>
      <c r="N31" s="162"/>
      <c r="O31" s="162"/>
      <c r="P31" s="162"/>
    </row>
    <row r="32" spans="1:110" s="89" customFormat="1" ht="13">
      <c r="A32" s="957" t="s">
        <v>467</v>
      </c>
      <c r="B32" s="958"/>
      <c r="C32" s="927" t="s">
        <v>55</v>
      </c>
      <c r="D32" s="928"/>
      <c r="E32" s="928"/>
      <c r="F32" s="928"/>
      <c r="G32" s="928"/>
      <c r="H32" s="928"/>
      <c r="I32" s="928"/>
      <c r="J32" s="928"/>
      <c r="K32" s="928"/>
      <c r="L32" s="928"/>
      <c r="M32" s="928"/>
      <c r="N32" s="928"/>
      <c r="O32" s="928"/>
      <c r="P32" s="928"/>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row>
    <row r="33" spans="1:110" s="89" customFormat="1" ht="13">
      <c r="A33" s="938" t="s">
        <v>0</v>
      </c>
      <c r="B33" s="939"/>
      <c r="C33" s="927" t="s">
        <v>257</v>
      </c>
      <c r="D33" s="929"/>
      <c r="E33" s="927" t="s">
        <v>7</v>
      </c>
      <c r="F33" s="929"/>
      <c r="G33" s="927" t="s">
        <v>8</v>
      </c>
      <c r="H33" s="929"/>
      <c r="I33" s="927" t="s">
        <v>9</v>
      </c>
      <c r="J33" s="929"/>
      <c r="K33" s="927" t="s">
        <v>157</v>
      </c>
      <c r="L33" s="929"/>
      <c r="M33" s="927" t="s">
        <v>374</v>
      </c>
      <c r="N33" s="929"/>
      <c r="O33" s="927" t="s">
        <v>49</v>
      </c>
      <c r="P33" s="929"/>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row>
    <row r="34" spans="1:110" ht="13">
      <c r="A34" s="960" t="s">
        <v>398</v>
      </c>
      <c r="B34" s="972"/>
      <c r="C34" s="587" t="s">
        <v>338</v>
      </c>
      <c r="D34" s="589" t="s">
        <v>368</v>
      </c>
      <c r="E34" s="587" t="s">
        <v>338</v>
      </c>
      <c r="F34" s="589" t="s">
        <v>368</v>
      </c>
      <c r="G34" s="587" t="s">
        <v>338</v>
      </c>
      <c r="H34" s="589" t="s">
        <v>368</v>
      </c>
      <c r="I34" s="587" t="s">
        <v>338</v>
      </c>
      <c r="J34" s="589" t="s">
        <v>368</v>
      </c>
      <c r="K34" s="587" t="s">
        <v>338</v>
      </c>
      <c r="L34" s="589" t="s">
        <v>368</v>
      </c>
      <c r="M34" s="587" t="s">
        <v>338</v>
      </c>
      <c r="N34" s="589" t="s">
        <v>368</v>
      </c>
      <c r="O34" s="587" t="s">
        <v>338</v>
      </c>
      <c r="P34" s="589" t="s">
        <v>368</v>
      </c>
    </row>
    <row r="35" spans="1:110" ht="13">
      <c r="A35" s="966"/>
      <c r="B35" s="967"/>
      <c r="C35" s="588" t="s">
        <v>255</v>
      </c>
      <c r="D35" s="267" t="s">
        <v>255</v>
      </c>
      <c r="E35" s="588" t="s">
        <v>255</v>
      </c>
      <c r="F35" s="267" t="s">
        <v>255</v>
      </c>
      <c r="G35" s="588" t="s">
        <v>255</v>
      </c>
      <c r="H35" s="267" t="s">
        <v>255</v>
      </c>
      <c r="I35" s="588" t="s">
        <v>255</v>
      </c>
      <c r="J35" s="267" t="s">
        <v>255</v>
      </c>
      <c r="K35" s="588" t="s">
        <v>255</v>
      </c>
      <c r="L35" s="267" t="s">
        <v>255</v>
      </c>
      <c r="M35" s="588" t="s">
        <v>255</v>
      </c>
      <c r="N35" s="267" t="s">
        <v>255</v>
      </c>
      <c r="O35" s="588" t="s">
        <v>255</v>
      </c>
      <c r="P35" s="267" t="s">
        <v>255</v>
      </c>
    </row>
    <row r="36" spans="1:110" s="809" customFormat="1" ht="13">
      <c r="A36" s="158" t="s">
        <v>399</v>
      </c>
      <c r="B36" s="159"/>
      <c r="C36" s="586">
        <v>0</v>
      </c>
      <c r="D36" s="271">
        <v>0</v>
      </c>
      <c r="E36" s="586">
        <v>808.94899999999996</v>
      </c>
      <c r="F36" s="271">
        <v>324.41800000000001</v>
      </c>
      <c r="G36" s="586">
        <v>3705.9560000000001</v>
      </c>
      <c r="H36" s="271">
        <v>4635.5379999999996</v>
      </c>
      <c r="I36" s="586">
        <v>324.16500000000002</v>
      </c>
      <c r="J36" s="271">
        <v>768.149</v>
      </c>
      <c r="K36" s="586">
        <v>0</v>
      </c>
      <c r="L36" s="271">
        <v>892.12699999999995</v>
      </c>
      <c r="M36" s="586">
        <v>0</v>
      </c>
      <c r="N36" s="271">
        <v>0</v>
      </c>
      <c r="O36" s="586">
        <v>4839.07</v>
      </c>
      <c r="P36" s="271">
        <v>6620.232</v>
      </c>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row>
    <row r="37" spans="1:110" s="825" customFormat="1">
      <c r="A37" s="818"/>
      <c r="B37" s="819" t="s">
        <v>400</v>
      </c>
      <c r="C37" s="820">
        <v>0</v>
      </c>
      <c r="D37" s="821">
        <v>0</v>
      </c>
      <c r="E37" s="820">
        <v>16.803000000000001</v>
      </c>
      <c r="F37" s="821">
        <v>0</v>
      </c>
      <c r="G37" s="820">
        <v>400.15800000000002</v>
      </c>
      <c r="H37" s="821">
        <v>904.88199999999995</v>
      </c>
      <c r="I37" s="820">
        <v>154.10599999999999</v>
      </c>
      <c r="J37" s="821">
        <v>260.42700000000002</v>
      </c>
      <c r="K37" s="820">
        <v>0</v>
      </c>
      <c r="L37" s="821">
        <v>0</v>
      </c>
      <c r="M37" s="820">
        <v>0</v>
      </c>
      <c r="N37" s="821">
        <v>0</v>
      </c>
      <c r="O37" s="820">
        <v>571.06700000000001</v>
      </c>
      <c r="P37" s="821">
        <v>1165.309</v>
      </c>
      <c r="AE37" s="817"/>
      <c r="AF37" s="817"/>
      <c r="AG37" s="817"/>
      <c r="AH37" s="817"/>
      <c r="AI37" s="817"/>
      <c r="AJ37" s="817"/>
      <c r="AK37" s="817"/>
      <c r="AL37" s="817"/>
      <c r="AM37" s="817"/>
      <c r="AN37" s="817"/>
      <c r="AO37" s="817"/>
      <c r="AP37" s="817"/>
      <c r="AQ37" s="817"/>
      <c r="AR37" s="817"/>
      <c r="AS37" s="817"/>
      <c r="AT37" s="817"/>
      <c r="AU37" s="817"/>
      <c r="AV37" s="817"/>
      <c r="AW37" s="817"/>
      <c r="AX37" s="817"/>
      <c r="AY37" s="817"/>
      <c r="AZ37" s="817"/>
      <c r="BA37" s="817"/>
      <c r="BB37" s="817"/>
      <c r="BC37" s="817"/>
      <c r="BD37" s="817"/>
      <c r="BE37" s="817"/>
      <c r="BF37" s="817"/>
      <c r="BG37" s="817"/>
      <c r="BH37" s="817"/>
      <c r="BI37" s="817"/>
      <c r="BJ37" s="817"/>
      <c r="BK37" s="817"/>
      <c r="BL37" s="817"/>
      <c r="BM37" s="817"/>
      <c r="BN37" s="817"/>
      <c r="BO37" s="817"/>
      <c r="BP37" s="817"/>
      <c r="BQ37" s="817"/>
      <c r="BR37" s="817"/>
      <c r="BS37" s="817"/>
      <c r="BT37" s="817"/>
      <c r="BU37" s="817"/>
      <c r="BV37" s="817"/>
      <c r="BW37" s="817"/>
      <c r="BX37" s="817"/>
      <c r="BY37" s="817"/>
      <c r="BZ37" s="817"/>
      <c r="CA37" s="817"/>
      <c r="CB37" s="817"/>
      <c r="CC37" s="817"/>
      <c r="CD37" s="817"/>
      <c r="CE37" s="817"/>
      <c r="CF37" s="817"/>
      <c r="CG37" s="817"/>
      <c r="CH37" s="817"/>
      <c r="CI37" s="817"/>
      <c r="CJ37" s="817"/>
      <c r="CK37" s="817"/>
      <c r="CL37" s="817"/>
      <c r="CM37" s="817"/>
      <c r="CN37" s="817"/>
      <c r="CO37" s="817"/>
      <c r="CP37" s="817"/>
      <c r="CQ37" s="817"/>
      <c r="CR37" s="817"/>
      <c r="CS37" s="817"/>
      <c r="CT37" s="817"/>
      <c r="CU37" s="817"/>
      <c r="CV37" s="817"/>
      <c r="CW37" s="817"/>
      <c r="CX37" s="817"/>
      <c r="CY37" s="817"/>
      <c r="CZ37" s="817"/>
      <c r="DA37" s="817"/>
      <c r="DB37" s="817"/>
      <c r="DC37" s="817"/>
      <c r="DD37" s="817"/>
      <c r="DE37" s="817"/>
      <c r="DF37" s="817"/>
    </row>
    <row r="38" spans="1:110">
      <c r="A38" s="160"/>
      <c r="B38" s="161" t="s">
        <v>401</v>
      </c>
      <c r="C38" s="586">
        <v>0</v>
      </c>
      <c r="D38" s="270">
        <v>0</v>
      </c>
      <c r="E38" s="586">
        <v>0</v>
      </c>
      <c r="F38" s="270">
        <v>3.0000000000000001E-3</v>
      </c>
      <c r="G38" s="586">
        <v>19.329000000000001</v>
      </c>
      <c r="H38" s="270">
        <v>15.696</v>
      </c>
      <c r="I38" s="586">
        <v>2.94</v>
      </c>
      <c r="J38" s="270">
        <v>1.0860000000000001</v>
      </c>
      <c r="K38" s="586">
        <v>0</v>
      </c>
      <c r="L38" s="270">
        <v>0</v>
      </c>
      <c r="M38" s="586">
        <v>0</v>
      </c>
      <c r="N38" s="270">
        <v>0</v>
      </c>
      <c r="O38" s="586">
        <v>22.268999999999998</v>
      </c>
      <c r="P38" s="270">
        <v>16.785</v>
      </c>
    </row>
    <row r="39" spans="1:110">
      <c r="A39" s="160"/>
      <c r="B39" s="161" t="s">
        <v>402</v>
      </c>
      <c r="C39" s="586">
        <v>0</v>
      </c>
      <c r="D39" s="270">
        <v>0</v>
      </c>
      <c r="E39" s="586">
        <v>703.06799999999998</v>
      </c>
      <c r="F39" s="270">
        <v>231.916</v>
      </c>
      <c r="G39" s="586">
        <v>1862.855</v>
      </c>
      <c r="H39" s="270">
        <v>2153.0990000000002</v>
      </c>
      <c r="I39" s="586">
        <v>113.31100000000001</v>
      </c>
      <c r="J39" s="270">
        <v>386.99900000000002</v>
      </c>
      <c r="K39" s="586">
        <v>0</v>
      </c>
      <c r="L39" s="270">
        <v>0</v>
      </c>
      <c r="M39" s="586">
        <v>0</v>
      </c>
      <c r="N39" s="270">
        <v>0</v>
      </c>
      <c r="O39" s="586">
        <v>2679.2339999999999</v>
      </c>
      <c r="P39" s="270">
        <v>2772.0140000000001</v>
      </c>
    </row>
    <row r="40" spans="1:110">
      <c r="A40" s="160"/>
      <c r="B40" s="161" t="s">
        <v>403</v>
      </c>
      <c r="C40" s="586">
        <v>0</v>
      </c>
      <c r="D40" s="270">
        <v>0</v>
      </c>
      <c r="E40" s="586">
        <v>28.097999999999999</v>
      </c>
      <c r="F40" s="270">
        <v>65.646000000000001</v>
      </c>
      <c r="G40" s="586">
        <v>1308.5609999999999</v>
      </c>
      <c r="H40" s="270">
        <v>1404.3610000000001</v>
      </c>
      <c r="I40" s="586">
        <v>24.533000000000001</v>
      </c>
      <c r="J40" s="270">
        <v>22.227</v>
      </c>
      <c r="K40" s="586">
        <v>0</v>
      </c>
      <c r="L40" s="270">
        <v>0</v>
      </c>
      <c r="M40" s="586">
        <v>0</v>
      </c>
      <c r="N40" s="270">
        <v>0</v>
      </c>
      <c r="O40" s="586">
        <v>1361.192</v>
      </c>
      <c r="P40" s="270">
        <v>1492.2339999999999</v>
      </c>
    </row>
    <row r="41" spans="1:110">
      <c r="A41" s="160"/>
      <c r="B41" s="161" t="s">
        <v>404</v>
      </c>
      <c r="C41" s="586">
        <v>0</v>
      </c>
      <c r="D41" s="270">
        <v>0</v>
      </c>
      <c r="E41" s="586">
        <v>30.204000000000001</v>
      </c>
      <c r="F41" s="270">
        <v>21.463999999999999</v>
      </c>
      <c r="G41" s="586">
        <v>70.372</v>
      </c>
      <c r="H41" s="270">
        <v>91.066999999999993</v>
      </c>
      <c r="I41" s="586">
        <v>6.8940000000000001</v>
      </c>
      <c r="J41" s="270">
        <v>7.6180000000000003</v>
      </c>
      <c r="K41" s="586">
        <v>0</v>
      </c>
      <c r="L41" s="270">
        <v>0</v>
      </c>
      <c r="M41" s="586">
        <v>0</v>
      </c>
      <c r="N41" s="270">
        <v>0</v>
      </c>
      <c r="O41" s="586">
        <v>107.47</v>
      </c>
      <c r="P41" s="270">
        <v>120.149</v>
      </c>
    </row>
    <row r="42" spans="1:110">
      <c r="A42" s="160"/>
      <c r="B42" s="161" t="s">
        <v>405</v>
      </c>
      <c r="C42" s="586">
        <v>0</v>
      </c>
      <c r="D42" s="270">
        <v>0</v>
      </c>
      <c r="E42" s="586">
        <v>0</v>
      </c>
      <c r="F42" s="270">
        <v>0</v>
      </c>
      <c r="G42" s="586">
        <v>0</v>
      </c>
      <c r="H42" s="270">
        <v>0</v>
      </c>
      <c r="I42" s="586">
        <v>0</v>
      </c>
      <c r="J42" s="270">
        <v>64.283000000000001</v>
      </c>
      <c r="K42" s="586">
        <v>0</v>
      </c>
      <c r="L42" s="270">
        <v>0</v>
      </c>
      <c r="M42" s="586">
        <v>0</v>
      </c>
      <c r="N42" s="270">
        <v>0</v>
      </c>
      <c r="O42" s="586">
        <v>0</v>
      </c>
      <c r="P42" s="270">
        <v>64.283000000000001</v>
      </c>
    </row>
    <row r="43" spans="1:110">
      <c r="A43" s="160"/>
      <c r="B43" s="161" t="s">
        <v>406</v>
      </c>
      <c r="C43" s="586">
        <v>0</v>
      </c>
      <c r="D43" s="270">
        <v>0</v>
      </c>
      <c r="E43" s="586">
        <v>0</v>
      </c>
      <c r="F43" s="270">
        <v>0</v>
      </c>
      <c r="G43" s="586">
        <v>0</v>
      </c>
      <c r="H43" s="270">
        <v>0</v>
      </c>
      <c r="I43" s="586">
        <v>0</v>
      </c>
      <c r="J43" s="270">
        <v>0</v>
      </c>
      <c r="K43" s="586">
        <v>0</v>
      </c>
      <c r="L43" s="270">
        <v>0</v>
      </c>
      <c r="M43" s="586">
        <v>0</v>
      </c>
      <c r="N43" s="270">
        <v>0</v>
      </c>
      <c r="O43" s="586">
        <v>0</v>
      </c>
      <c r="P43" s="270">
        <v>0</v>
      </c>
    </row>
    <row r="44" spans="1:110">
      <c r="A44" s="160"/>
      <c r="B44" s="161" t="s">
        <v>407</v>
      </c>
      <c r="C44" s="586">
        <v>0</v>
      </c>
      <c r="D44" s="270">
        <v>0</v>
      </c>
      <c r="E44" s="586">
        <v>30.776</v>
      </c>
      <c r="F44" s="270">
        <v>5.3890000000000002</v>
      </c>
      <c r="G44" s="586">
        <v>44.680999999999997</v>
      </c>
      <c r="H44" s="270">
        <v>66.433000000000007</v>
      </c>
      <c r="I44" s="586">
        <v>22.381</v>
      </c>
      <c r="J44" s="270">
        <v>25.509</v>
      </c>
      <c r="K44" s="586">
        <v>0</v>
      </c>
      <c r="L44" s="270">
        <v>0</v>
      </c>
      <c r="M44" s="586">
        <v>0</v>
      </c>
      <c r="N44" s="270">
        <v>0</v>
      </c>
      <c r="O44" s="586">
        <v>97.837999999999994</v>
      </c>
      <c r="P44" s="270">
        <v>97.331000000000003</v>
      </c>
    </row>
    <row r="45" spans="1:110">
      <c r="A45" s="162"/>
      <c r="B45" s="162"/>
      <c r="C45" s="162"/>
      <c r="D45" s="162"/>
      <c r="E45" s="162"/>
      <c r="F45" s="162"/>
      <c r="G45" s="162"/>
      <c r="H45" s="162"/>
      <c r="I45" s="162"/>
      <c r="J45" s="162"/>
      <c r="K45" s="162"/>
      <c r="L45" s="162"/>
      <c r="M45" s="162"/>
      <c r="N45" s="162"/>
      <c r="O45" s="162"/>
      <c r="P45" s="162"/>
    </row>
    <row r="46" spans="1:110">
      <c r="A46" s="160"/>
      <c r="B46" s="164" t="s">
        <v>408</v>
      </c>
      <c r="C46" s="586">
        <v>0</v>
      </c>
      <c r="D46" s="270">
        <v>0</v>
      </c>
      <c r="E46" s="586">
        <v>0</v>
      </c>
      <c r="F46" s="270">
        <v>0</v>
      </c>
      <c r="G46" s="586">
        <v>0</v>
      </c>
      <c r="H46" s="270">
        <v>0</v>
      </c>
      <c r="I46" s="586">
        <v>0</v>
      </c>
      <c r="J46" s="270">
        <v>0</v>
      </c>
      <c r="K46" s="586">
        <v>0</v>
      </c>
      <c r="L46" s="270">
        <v>892.12699999999995</v>
      </c>
      <c r="M46" s="586">
        <v>0</v>
      </c>
      <c r="N46" s="270">
        <v>0</v>
      </c>
      <c r="O46" s="586">
        <v>0</v>
      </c>
      <c r="P46" s="270">
        <v>892.12699999999995</v>
      </c>
    </row>
    <row r="47" spans="1:110">
      <c r="A47" s="162"/>
      <c r="B47" s="162"/>
      <c r="C47" s="162"/>
      <c r="D47" s="162"/>
      <c r="E47" s="162"/>
      <c r="F47" s="162"/>
      <c r="G47" s="162"/>
      <c r="H47" s="162"/>
      <c r="I47" s="162"/>
      <c r="J47" s="162"/>
      <c r="K47" s="162"/>
      <c r="L47" s="162"/>
      <c r="M47" s="162"/>
      <c r="N47" s="162"/>
      <c r="O47" s="162"/>
      <c r="P47" s="162"/>
    </row>
    <row r="48" spans="1:110" s="809" customFormat="1" ht="13">
      <c r="A48" s="158" t="s">
        <v>409</v>
      </c>
      <c r="B48" s="159"/>
      <c r="C48" s="585">
        <v>0</v>
      </c>
      <c r="D48" s="271">
        <v>0</v>
      </c>
      <c r="E48" s="585">
        <v>916.45600000000002</v>
      </c>
      <c r="F48" s="271">
        <v>556.29600000000005</v>
      </c>
      <c r="G48" s="585">
        <v>3626.665</v>
      </c>
      <c r="H48" s="271">
        <v>5486.6670000000004</v>
      </c>
      <c r="I48" s="585">
        <v>1096.606</v>
      </c>
      <c r="J48" s="271">
        <v>1237.9570000000001</v>
      </c>
      <c r="K48" s="585">
        <v>0</v>
      </c>
      <c r="L48" s="271">
        <v>0</v>
      </c>
      <c r="M48" s="585">
        <v>0</v>
      </c>
      <c r="N48" s="271">
        <v>0</v>
      </c>
      <c r="O48" s="585">
        <v>5639.7269999999999</v>
      </c>
      <c r="P48" s="271">
        <v>7280.92</v>
      </c>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1:110" s="825" customFormat="1">
      <c r="A49" s="818"/>
      <c r="B49" s="819" t="s">
        <v>410</v>
      </c>
      <c r="C49" s="820">
        <v>0</v>
      </c>
      <c r="D49" s="821">
        <v>0</v>
      </c>
      <c r="E49" s="820">
        <v>0</v>
      </c>
      <c r="F49" s="821">
        <v>0</v>
      </c>
      <c r="G49" s="820">
        <v>1157.6849999999999</v>
      </c>
      <c r="H49" s="821">
        <v>1792.38</v>
      </c>
      <c r="I49" s="820">
        <v>1006.103</v>
      </c>
      <c r="J49" s="821">
        <v>1136.3430000000001</v>
      </c>
      <c r="K49" s="820">
        <v>0</v>
      </c>
      <c r="L49" s="821">
        <v>0</v>
      </c>
      <c r="M49" s="820">
        <v>0</v>
      </c>
      <c r="N49" s="821">
        <v>0</v>
      </c>
      <c r="O49" s="820">
        <v>2163.788</v>
      </c>
      <c r="P49" s="821">
        <v>2928.723</v>
      </c>
      <c r="AE49" s="817"/>
      <c r="AF49" s="817"/>
      <c r="AG49" s="817"/>
      <c r="AH49" s="817"/>
      <c r="AI49" s="817"/>
      <c r="AJ49" s="817"/>
      <c r="AK49" s="817"/>
      <c r="AL49" s="817"/>
      <c r="AM49" s="817"/>
      <c r="AN49" s="817"/>
      <c r="AO49" s="817"/>
      <c r="AP49" s="817"/>
      <c r="AQ49" s="817"/>
      <c r="AR49" s="817"/>
      <c r="AS49" s="817"/>
      <c r="AT49" s="817"/>
      <c r="AU49" s="817"/>
      <c r="AV49" s="817"/>
      <c r="AW49" s="817"/>
      <c r="AX49" s="817"/>
      <c r="AY49" s="817"/>
      <c r="AZ49" s="817"/>
      <c r="BA49" s="817"/>
      <c r="BB49" s="817"/>
      <c r="BC49" s="817"/>
      <c r="BD49" s="817"/>
      <c r="BE49" s="817"/>
      <c r="BF49" s="817"/>
      <c r="BG49" s="817"/>
      <c r="BH49" s="817"/>
      <c r="BI49" s="817"/>
      <c r="BJ49" s="817"/>
      <c r="BK49" s="817"/>
      <c r="BL49" s="817"/>
      <c r="BM49" s="817"/>
      <c r="BN49" s="817"/>
      <c r="BO49" s="817"/>
      <c r="BP49" s="817"/>
      <c r="BQ49" s="817"/>
      <c r="BR49" s="817"/>
      <c r="BS49" s="817"/>
      <c r="BT49" s="817"/>
      <c r="BU49" s="817"/>
      <c r="BV49" s="817"/>
      <c r="BW49" s="817"/>
      <c r="BX49" s="817"/>
      <c r="BY49" s="817"/>
      <c r="BZ49" s="817"/>
      <c r="CA49" s="817"/>
      <c r="CB49" s="817"/>
      <c r="CC49" s="817"/>
      <c r="CD49" s="817"/>
      <c r="CE49" s="817"/>
      <c r="CF49" s="817"/>
      <c r="CG49" s="817"/>
      <c r="CH49" s="817"/>
      <c r="CI49" s="817"/>
      <c r="CJ49" s="817"/>
      <c r="CK49" s="817"/>
      <c r="CL49" s="817"/>
      <c r="CM49" s="817"/>
      <c r="CN49" s="817"/>
      <c r="CO49" s="817"/>
      <c r="CP49" s="817"/>
      <c r="CQ49" s="817"/>
      <c r="CR49" s="817"/>
      <c r="CS49" s="817"/>
      <c r="CT49" s="817"/>
      <c r="CU49" s="817"/>
      <c r="CV49" s="817"/>
      <c r="CW49" s="817"/>
      <c r="CX49" s="817"/>
      <c r="CY49" s="817"/>
      <c r="CZ49" s="817"/>
      <c r="DA49" s="817"/>
      <c r="DB49" s="817"/>
      <c r="DC49" s="817"/>
      <c r="DD49" s="817"/>
      <c r="DE49" s="817"/>
      <c r="DF49" s="817"/>
    </row>
    <row r="50" spans="1:110">
      <c r="A50" s="160"/>
      <c r="B50" s="161" t="s">
        <v>411</v>
      </c>
      <c r="C50" s="586">
        <v>0</v>
      </c>
      <c r="D50" s="270">
        <v>0</v>
      </c>
      <c r="E50" s="586">
        <v>0</v>
      </c>
      <c r="F50" s="270">
        <v>0</v>
      </c>
      <c r="G50" s="586">
        <v>43.697000000000003</v>
      </c>
      <c r="H50" s="270">
        <v>48.588999999999999</v>
      </c>
      <c r="I50" s="586">
        <v>14.824</v>
      </c>
      <c r="J50" s="270">
        <v>11.441000000000001</v>
      </c>
      <c r="K50" s="586">
        <v>0</v>
      </c>
      <c r="L50" s="270">
        <v>0</v>
      </c>
      <c r="M50" s="586">
        <v>0</v>
      </c>
      <c r="N50" s="270">
        <v>0</v>
      </c>
      <c r="O50" s="586">
        <v>58.521000000000001</v>
      </c>
      <c r="P50" s="270">
        <v>60.03</v>
      </c>
    </row>
    <row r="51" spans="1:110">
      <c r="A51" s="160"/>
      <c r="B51" s="161" t="s">
        <v>412</v>
      </c>
      <c r="C51" s="586">
        <v>0</v>
      </c>
      <c r="D51" s="270">
        <v>0</v>
      </c>
      <c r="E51" s="586">
        <v>310.666</v>
      </c>
      <c r="F51" s="270">
        <v>121.004</v>
      </c>
      <c r="G51" s="586">
        <v>928.33199999999999</v>
      </c>
      <c r="H51" s="270">
        <v>1455.885</v>
      </c>
      <c r="I51" s="586">
        <v>4.9109999999999996</v>
      </c>
      <c r="J51" s="270">
        <v>5.4260000000000002</v>
      </c>
      <c r="K51" s="586">
        <v>0</v>
      </c>
      <c r="L51" s="270">
        <v>0</v>
      </c>
      <c r="M51" s="586">
        <v>0</v>
      </c>
      <c r="N51" s="270">
        <v>0</v>
      </c>
      <c r="O51" s="586">
        <v>1243.9090000000001</v>
      </c>
      <c r="P51" s="270">
        <v>1582.3150000000001</v>
      </c>
    </row>
    <row r="52" spans="1:110">
      <c r="A52" s="160"/>
      <c r="B52" s="161" t="s">
        <v>413</v>
      </c>
      <c r="C52" s="586">
        <v>0</v>
      </c>
      <c r="D52" s="270">
        <v>0</v>
      </c>
      <c r="E52" s="586">
        <v>71.061999999999998</v>
      </c>
      <c r="F52" s="270">
        <v>0</v>
      </c>
      <c r="G52" s="586">
        <v>289.63099999999997</v>
      </c>
      <c r="H52" s="270">
        <v>154.44900000000001</v>
      </c>
      <c r="I52" s="586">
        <v>0</v>
      </c>
      <c r="J52" s="270">
        <v>0.96499999999999997</v>
      </c>
      <c r="K52" s="586">
        <v>0</v>
      </c>
      <c r="L52" s="270">
        <v>0</v>
      </c>
      <c r="M52" s="586">
        <v>0</v>
      </c>
      <c r="N52" s="270">
        <v>0</v>
      </c>
      <c r="O52" s="586">
        <v>360.69299999999998</v>
      </c>
      <c r="P52" s="270">
        <v>155.41399999999999</v>
      </c>
    </row>
    <row r="53" spans="1:110">
      <c r="A53" s="160"/>
      <c r="B53" s="161" t="s">
        <v>414</v>
      </c>
      <c r="C53" s="586">
        <v>0</v>
      </c>
      <c r="D53" s="270">
        <v>0</v>
      </c>
      <c r="E53" s="586">
        <v>5.9329999999999998</v>
      </c>
      <c r="F53" s="270">
        <v>4.101</v>
      </c>
      <c r="G53" s="586">
        <v>412.69</v>
      </c>
      <c r="H53" s="270">
        <v>560.64</v>
      </c>
      <c r="I53" s="586">
        <v>5.9240000000000004</v>
      </c>
      <c r="J53" s="270">
        <v>5.1130000000000004</v>
      </c>
      <c r="K53" s="586">
        <v>0</v>
      </c>
      <c r="L53" s="270">
        <v>0</v>
      </c>
      <c r="M53" s="586">
        <v>0</v>
      </c>
      <c r="N53" s="270">
        <v>0</v>
      </c>
      <c r="O53" s="586">
        <v>424.54700000000003</v>
      </c>
      <c r="P53" s="270">
        <v>569.85400000000004</v>
      </c>
    </row>
    <row r="54" spans="1:110">
      <c r="A54" s="160"/>
      <c r="B54" s="161" t="s">
        <v>415</v>
      </c>
      <c r="C54" s="586">
        <v>0</v>
      </c>
      <c r="D54" s="270">
        <v>0</v>
      </c>
      <c r="E54" s="586">
        <v>510.08300000000003</v>
      </c>
      <c r="F54" s="270">
        <v>355.13200000000001</v>
      </c>
      <c r="G54" s="586">
        <v>27.303000000000001</v>
      </c>
      <c r="H54" s="270">
        <v>22.733000000000001</v>
      </c>
      <c r="I54" s="586">
        <v>3.9E-2</v>
      </c>
      <c r="J54" s="270">
        <v>-25.943999999999999</v>
      </c>
      <c r="K54" s="586">
        <v>0</v>
      </c>
      <c r="L54" s="270">
        <v>0</v>
      </c>
      <c r="M54" s="586">
        <v>0</v>
      </c>
      <c r="N54" s="270">
        <v>0</v>
      </c>
      <c r="O54" s="586">
        <v>537.42499999999995</v>
      </c>
      <c r="P54" s="270">
        <v>351.92099999999999</v>
      </c>
    </row>
    <row r="55" spans="1:110">
      <c r="A55" s="160"/>
      <c r="B55" s="161" t="s">
        <v>416</v>
      </c>
      <c r="C55" s="586">
        <v>0</v>
      </c>
      <c r="D55" s="270">
        <v>0</v>
      </c>
      <c r="E55" s="586">
        <v>15.010999999999999</v>
      </c>
      <c r="F55" s="270">
        <v>9.5030000000000001</v>
      </c>
      <c r="G55" s="586">
        <v>764.67200000000003</v>
      </c>
      <c r="H55" s="270">
        <v>1451.713</v>
      </c>
      <c r="I55" s="586">
        <v>64.805000000000007</v>
      </c>
      <c r="J55" s="270">
        <v>104.613</v>
      </c>
      <c r="K55" s="586">
        <v>0</v>
      </c>
      <c r="L55" s="270">
        <v>0</v>
      </c>
      <c r="M55" s="586">
        <v>0</v>
      </c>
      <c r="N55" s="270">
        <v>0</v>
      </c>
      <c r="O55" s="586">
        <v>844.48800000000006</v>
      </c>
      <c r="P55" s="270">
        <v>1565.829</v>
      </c>
    </row>
    <row r="56" spans="1:110">
      <c r="A56" s="160"/>
      <c r="B56" s="161" t="s">
        <v>417</v>
      </c>
      <c r="C56" s="586">
        <v>0</v>
      </c>
      <c r="D56" s="270">
        <v>0</v>
      </c>
      <c r="E56" s="586">
        <v>3.7010000000000001</v>
      </c>
      <c r="F56" s="270">
        <v>66.555999999999997</v>
      </c>
      <c r="G56" s="586">
        <v>2.6549999999999998</v>
      </c>
      <c r="H56" s="270">
        <v>0.27800000000000002</v>
      </c>
      <c r="I56" s="586">
        <v>0</v>
      </c>
      <c r="J56" s="270">
        <v>0</v>
      </c>
      <c r="K56" s="586">
        <v>0</v>
      </c>
      <c r="L56" s="270">
        <v>0</v>
      </c>
      <c r="M56" s="586">
        <v>0</v>
      </c>
      <c r="N56" s="270">
        <v>0</v>
      </c>
      <c r="O56" s="586">
        <v>6.3559999999999999</v>
      </c>
      <c r="P56" s="270">
        <v>66.834000000000003</v>
      </c>
    </row>
    <row r="57" spans="1:110">
      <c r="A57" s="162"/>
      <c r="B57" s="162"/>
      <c r="C57" s="162"/>
      <c r="D57" s="162"/>
      <c r="E57" s="162"/>
      <c r="F57" s="162"/>
      <c r="G57" s="162"/>
      <c r="H57" s="162"/>
      <c r="I57" s="162"/>
      <c r="J57" s="162"/>
      <c r="K57" s="162"/>
      <c r="L57" s="162"/>
      <c r="M57" s="162"/>
      <c r="N57" s="162"/>
      <c r="O57" s="162"/>
      <c r="P57" s="162"/>
    </row>
    <row r="58" spans="1:110" s="809" customFormat="1" ht="13">
      <c r="A58" s="158" t="s">
        <v>418</v>
      </c>
      <c r="B58" s="159"/>
      <c r="C58" s="585">
        <v>0</v>
      </c>
      <c r="D58" s="271">
        <v>0</v>
      </c>
      <c r="E58" s="585">
        <v>1280.4590000000001</v>
      </c>
      <c r="F58" s="271">
        <v>783.66800000000001</v>
      </c>
      <c r="G58" s="585">
        <v>3716.1239999999998</v>
      </c>
      <c r="H58" s="271">
        <v>3321.6370000000002</v>
      </c>
      <c r="I58" s="585">
        <v>1373.74</v>
      </c>
      <c r="J58" s="271">
        <v>1036.3879999999999</v>
      </c>
      <c r="K58" s="585">
        <v>0</v>
      </c>
      <c r="L58" s="271">
        <v>937.34500000000003</v>
      </c>
      <c r="M58" s="585">
        <v>0</v>
      </c>
      <c r="N58" s="271">
        <v>0</v>
      </c>
      <c r="O58" s="585">
        <v>6370.3230000000003</v>
      </c>
      <c r="P58" s="271">
        <v>6079.0379999999996</v>
      </c>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1:110" s="826" customFormat="1" ht="13">
      <c r="A59" s="812" t="s">
        <v>419</v>
      </c>
      <c r="B59" s="813"/>
      <c r="C59" s="814">
        <v>0</v>
      </c>
      <c r="D59" s="815">
        <v>0</v>
      </c>
      <c r="E59" s="814">
        <v>1280.4590000000001</v>
      </c>
      <c r="F59" s="815">
        <v>783.66800000000001</v>
      </c>
      <c r="G59" s="814">
        <v>3716.1239999999998</v>
      </c>
      <c r="H59" s="815">
        <v>3321.6370000000002</v>
      </c>
      <c r="I59" s="814">
        <v>1373.74</v>
      </c>
      <c r="J59" s="815">
        <v>1036.3879999999999</v>
      </c>
      <c r="K59" s="814">
        <v>0</v>
      </c>
      <c r="L59" s="815">
        <v>937.34500000000003</v>
      </c>
      <c r="M59" s="814">
        <v>0</v>
      </c>
      <c r="N59" s="815">
        <v>0</v>
      </c>
      <c r="O59" s="814">
        <v>6370.3230000000003</v>
      </c>
      <c r="P59" s="815">
        <v>6079.0379999999996</v>
      </c>
      <c r="AE59" s="817"/>
      <c r="AF59" s="817"/>
      <c r="AG59" s="817"/>
      <c r="AH59" s="817"/>
      <c r="AI59" s="817"/>
      <c r="AJ59" s="817"/>
      <c r="AK59" s="817"/>
      <c r="AL59" s="817"/>
      <c r="AM59" s="817"/>
      <c r="AN59" s="817"/>
      <c r="AO59" s="817"/>
      <c r="AP59" s="817"/>
      <c r="AQ59" s="817"/>
      <c r="AR59" s="817"/>
      <c r="AS59" s="817"/>
      <c r="AT59" s="817"/>
      <c r="AU59" s="817"/>
      <c r="AV59" s="817"/>
      <c r="AW59" s="817"/>
      <c r="AX59" s="817"/>
      <c r="AY59" s="817"/>
      <c r="AZ59" s="817"/>
      <c r="BA59" s="817"/>
      <c r="BB59" s="817"/>
      <c r="BC59" s="817"/>
      <c r="BD59" s="817"/>
      <c r="BE59" s="817"/>
      <c r="BF59" s="817"/>
      <c r="BG59" s="817"/>
      <c r="BH59" s="817"/>
      <c r="BI59" s="817"/>
      <c r="BJ59" s="817"/>
      <c r="BK59" s="817"/>
      <c r="BL59" s="817"/>
      <c r="BM59" s="817"/>
      <c r="BN59" s="817"/>
      <c r="BO59" s="817"/>
      <c r="BP59" s="817"/>
      <c r="BQ59" s="817"/>
      <c r="BR59" s="817"/>
      <c r="BS59" s="817"/>
      <c r="BT59" s="817"/>
      <c r="BU59" s="817"/>
      <c r="BV59" s="817"/>
      <c r="BW59" s="817"/>
      <c r="BX59" s="817"/>
      <c r="BY59" s="817"/>
      <c r="BZ59" s="817"/>
      <c r="CA59" s="817"/>
      <c r="CB59" s="817"/>
      <c r="CC59" s="817"/>
      <c r="CD59" s="817"/>
      <c r="CE59" s="817"/>
      <c r="CF59" s="817"/>
      <c r="CG59" s="817"/>
      <c r="CH59" s="817"/>
      <c r="CI59" s="817"/>
      <c r="CJ59" s="817"/>
      <c r="CK59" s="817"/>
      <c r="CL59" s="817"/>
      <c r="CM59" s="817"/>
      <c r="CN59" s="817"/>
      <c r="CO59" s="817"/>
      <c r="CP59" s="817"/>
      <c r="CQ59" s="817"/>
      <c r="CR59" s="817"/>
      <c r="CS59" s="817"/>
      <c r="CT59" s="817"/>
      <c r="CU59" s="817"/>
      <c r="CV59" s="817"/>
      <c r="CW59" s="817"/>
      <c r="CX59" s="817"/>
      <c r="CY59" s="817"/>
      <c r="CZ59" s="817"/>
      <c r="DA59" s="817"/>
      <c r="DB59" s="817"/>
      <c r="DC59" s="817"/>
      <c r="DD59" s="817"/>
      <c r="DE59" s="817"/>
      <c r="DF59" s="817"/>
    </row>
    <row r="60" spans="1:110">
      <c r="A60" s="160"/>
      <c r="B60" s="161" t="s">
        <v>420</v>
      </c>
      <c r="C60" s="586">
        <v>0</v>
      </c>
      <c r="D60" s="270">
        <v>0</v>
      </c>
      <c r="E60" s="586">
        <v>859.05899999999997</v>
      </c>
      <c r="F60" s="270">
        <v>503.05700000000002</v>
      </c>
      <c r="G60" s="586">
        <v>2083.4520000000002</v>
      </c>
      <c r="H60" s="270">
        <v>1811.615</v>
      </c>
      <c r="I60" s="586">
        <v>0</v>
      </c>
      <c r="J60" s="270">
        <v>0</v>
      </c>
      <c r="K60" s="586">
        <v>0</v>
      </c>
      <c r="L60" s="270">
        <v>790.35199999999998</v>
      </c>
      <c r="M60" s="586">
        <v>0</v>
      </c>
      <c r="N60" s="270">
        <v>0</v>
      </c>
      <c r="O60" s="586">
        <v>2942.511</v>
      </c>
      <c r="P60" s="270">
        <v>3105.0239999999999</v>
      </c>
    </row>
    <row r="61" spans="1:110">
      <c r="A61" s="160"/>
      <c r="B61" s="161" t="s">
        <v>421</v>
      </c>
      <c r="C61" s="586">
        <v>0</v>
      </c>
      <c r="D61" s="270">
        <v>0</v>
      </c>
      <c r="E61" s="586">
        <v>11.554</v>
      </c>
      <c r="F61" s="270">
        <v>40.606999999999999</v>
      </c>
      <c r="G61" s="586">
        <v>197.25200000000001</v>
      </c>
      <c r="H61" s="270">
        <v>-205.167</v>
      </c>
      <c r="I61" s="586">
        <v>883.19100000000003</v>
      </c>
      <c r="J61" s="270">
        <v>472.08800000000002</v>
      </c>
      <c r="K61" s="586">
        <v>0</v>
      </c>
      <c r="L61" s="270">
        <v>118.253</v>
      </c>
      <c r="M61" s="586">
        <v>0</v>
      </c>
      <c r="N61" s="270">
        <v>0</v>
      </c>
      <c r="O61" s="586">
        <v>1091.9970000000001</v>
      </c>
      <c r="P61" s="270">
        <v>425.78100000000001</v>
      </c>
    </row>
    <row r="62" spans="1:110">
      <c r="A62" s="160"/>
      <c r="B62" s="161" t="s">
        <v>422</v>
      </c>
      <c r="C62" s="586">
        <v>0</v>
      </c>
      <c r="D62" s="270">
        <v>0</v>
      </c>
      <c r="E62" s="586">
        <v>0</v>
      </c>
      <c r="F62" s="270">
        <v>0</v>
      </c>
      <c r="G62" s="586">
        <v>0</v>
      </c>
      <c r="H62" s="270">
        <v>0</v>
      </c>
      <c r="I62" s="586">
        <v>0</v>
      </c>
      <c r="J62" s="270">
        <v>0</v>
      </c>
      <c r="K62" s="586">
        <v>0</v>
      </c>
      <c r="L62" s="270">
        <v>0</v>
      </c>
      <c r="M62" s="586">
        <v>0</v>
      </c>
      <c r="N62" s="270">
        <v>0</v>
      </c>
      <c r="O62" s="586">
        <v>0</v>
      </c>
      <c r="P62" s="270">
        <v>0</v>
      </c>
    </row>
    <row r="63" spans="1:110">
      <c r="A63" s="160"/>
      <c r="B63" s="161" t="s">
        <v>423</v>
      </c>
      <c r="C63" s="586">
        <v>0</v>
      </c>
      <c r="D63" s="270">
        <v>0</v>
      </c>
      <c r="E63" s="586">
        <v>0</v>
      </c>
      <c r="F63" s="270">
        <v>0</v>
      </c>
      <c r="G63" s="586">
        <v>0</v>
      </c>
      <c r="H63" s="270">
        <v>0</v>
      </c>
      <c r="I63" s="586">
        <v>0</v>
      </c>
      <c r="J63" s="270">
        <v>0</v>
      </c>
      <c r="K63" s="586">
        <v>0</v>
      </c>
      <c r="L63" s="270">
        <v>0</v>
      </c>
      <c r="M63" s="586">
        <v>0</v>
      </c>
      <c r="N63" s="270">
        <v>0</v>
      </c>
      <c r="O63" s="586">
        <v>0</v>
      </c>
      <c r="P63" s="270">
        <v>0</v>
      </c>
    </row>
    <row r="64" spans="1:110">
      <c r="A64" s="160"/>
      <c r="B64" s="161" t="s">
        <v>424</v>
      </c>
      <c r="C64" s="586">
        <v>0</v>
      </c>
      <c r="D64" s="270">
        <v>0</v>
      </c>
      <c r="E64" s="586">
        <v>0</v>
      </c>
      <c r="F64" s="270">
        <v>0</v>
      </c>
      <c r="G64" s="586">
        <v>0</v>
      </c>
      <c r="H64" s="270">
        <v>0</v>
      </c>
      <c r="I64" s="586">
        <v>0</v>
      </c>
      <c r="J64" s="270">
        <v>0</v>
      </c>
      <c r="K64" s="586">
        <v>0</v>
      </c>
      <c r="L64" s="270">
        <v>0</v>
      </c>
      <c r="M64" s="586">
        <v>0</v>
      </c>
      <c r="N64" s="270">
        <v>0</v>
      </c>
      <c r="O64" s="586">
        <v>0</v>
      </c>
      <c r="P64" s="270">
        <v>0</v>
      </c>
    </row>
    <row r="65" spans="1:110">
      <c r="A65" s="160"/>
      <c r="B65" s="161" t="s">
        <v>425</v>
      </c>
      <c r="C65" s="586">
        <v>0</v>
      </c>
      <c r="D65" s="270">
        <v>0</v>
      </c>
      <c r="E65" s="586">
        <v>409.846</v>
      </c>
      <c r="F65" s="270">
        <v>240.00399999999999</v>
      </c>
      <c r="G65" s="586">
        <v>1435.42</v>
      </c>
      <c r="H65" s="270">
        <v>1715.1890000000001</v>
      </c>
      <c r="I65" s="586">
        <v>490.54899999999998</v>
      </c>
      <c r="J65" s="270">
        <v>564.29999999999995</v>
      </c>
      <c r="K65" s="586">
        <v>0</v>
      </c>
      <c r="L65" s="270">
        <v>28.74</v>
      </c>
      <c r="M65" s="586">
        <v>0</v>
      </c>
      <c r="N65" s="270">
        <v>0</v>
      </c>
      <c r="O65" s="586">
        <v>2335.8150000000001</v>
      </c>
      <c r="P65" s="270">
        <v>2548.2330000000002</v>
      </c>
    </row>
    <row r="66" spans="1:110">
      <c r="A66" s="162"/>
      <c r="B66" s="162"/>
      <c r="C66" s="162"/>
      <c r="D66" s="162"/>
      <c r="E66" s="162"/>
      <c r="F66" s="162"/>
      <c r="G66" s="162"/>
      <c r="H66" s="162"/>
      <c r="I66" s="162"/>
      <c r="J66" s="162"/>
      <c r="K66" s="162"/>
      <c r="L66" s="162"/>
      <c r="M66" s="162"/>
      <c r="N66" s="162"/>
      <c r="O66" s="162"/>
      <c r="P66" s="162"/>
    </row>
    <row r="67" spans="1:110" ht="13">
      <c r="A67" s="171" t="s">
        <v>426</v>
      </c>
      <c r="B67" s="161"/>
      <c r="C67" s="586">
        <v>0</v>
      </c>
      <c r="D67" s="271">
        <v>0</v>
      </c>
      <c r="E67" s="586">
        <v>0</v>
      </c>
      <c r="F67" s="271">
        <v>0</v>
      </c>
      <c r="G67" s="586">
        <v>0</v>
      </c>
      <c r="H67" s="271">
        <v>0</v>
      </c>
      <c r="I67" s="586">
        <v>0</v>
      </c>
      <c r="J67" s="271">
        <v>0</v>
      </c>
      <c r="K67" s="586">
        <v>0</v>
      </c>
      <c r="L67" s="271">
        <v>0</v>
      </c>
      <c r="M67" s="586">
        <v>0</v>
      </c>
      <c r="N67" s="271">
        <v>0</v>
      </c>
      <c r="O67" s="586">
        <v>0</v>
      </c>
      <c r="P67" s="271">
        <v>0</v>
      </c>
    </row>
    <row r="68" spans="1:110">
      <c r="A68" s="162"/>
      <c r="B68" s="162"/>
      <c r="C68" s="162"/>
      <c r="D68" s="162"/>
      <c r="E68" s="162"/>
      <c r="F68" s="162"/>
      <c r="G68" s="162"/>
      <c r="H68" s="162"/>
      <c r="I68" s="162"/>
      <c r="J68" s="162"/>
      <c r="K68" s="162"/>
      <c r="L68" s="162"/>
      <c r="M68" s="162"/>
      <c r="N68" s="162"/>
      <c r="O68" s="162"/>
      <c r="P68" s="162"/>
    </row>
    <row r="69" spans="1:110" ht="13">
      <c r="A69" s="158" t="s">
        <v>427</v>
      </c>
      <c r="B69" s="173"/>
      <c r="C69" s="600">
        <v>0</v>
      </c>
      <c r="D69" s="271">
        <v>0</v>
      </c>
      <c r="E69" s="600">
        <v>3005.864</v>
      </c>
      <c r="F69" s="271">
        <v>1664.3820000000001</v>
      </c>
      <c r="G69" s="600">
        <v>11048.745000000001</v>
      </c>
      <c r="H69" s="271">
        <v>13443.842000000001</v>
      </c>
      <c r="I69" s="600">
        <v>2794.511</v>
      </c>
      <c r="J69" s="271">
        <v>3042.4940000000001</v>
      </c>
      <c r="K69" s="600">
        <v>0</v>
      </c>
      <c r="L69" s="271">
        <v>1829.472</v>
      </c>
      <c r="M69" s="600">
        <v>0</v>
      </c>
      <c r="N69" s="271">
        <v>0</v>
      </c>
      <c r="O69" s="600">
        <v>16849.12</v>
      </c>
      <c r="P69" s="271">
        <v>19980.189999999999</v>
      </c>
    </row>
    <row r="72" spans="1:110" s="109" customFormat="1" ht="13">
      <c r="A72" s="162"/>
      <c r="B72" s="162"/>
      <c r="C72" s="959" t="s">
        <v>55</v>
      </c>
      <c r="D72" s="831"/>
      <c r="E72" s="831"/>
      <c r="F72" s="831"/>
      <c r="G72" s="831"/>
      <c r="H72" s="831"/>
      <c r="I72" s="831"/>
      <c r="J72" s="831"/>
      <c r="K72" s="831"/>
      <c r="L72" s="831"/>
      <c r="M72" s="831"/>
      <c r="N72" s="831"/>
      <c r="O72" s="831"/>
      <c r="P72" s="831"/>
      <c r="Q72" s="831"/>
      <c r="R72" s="831"/>
      <c r="S72" s="831"/>
      <c r="T72" s="831"/>
      <c r="U72" s="831"/>
      <c r="V72" s="831"/>
      <c r="W72" s="831"/>
      <c r="X72" s="831"/>
      <c r="Y72" s="831"/>
      <c r="Z72" s="831"/>
      <c r="AA72" s="831"/>
      <c r="AB72" s="831"/>
      <c r="AC72" s="831"/>
      <c r="AD72" s="831"/>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row>
    <row r="73" spans="1:110" s="109" customFormat="1" ht="13">
      <c r="A73" s="938" t="s">
        <v>0</v>
      </c>
      <c r="B73" s="939"/>
      <c r="C73" s="927" t="s">
        <v>257</v>
      </c>
      <c r="D73" s="928"/>
      <c r="E73" s="928"/>
      <c r="F73" s="929"/>
      <c r="G73" s="927" t="s">
        <v>7</v>
      </c>
      <c r="H73" s="928"/>
      <c r="I73" s="928"/>
      <c r="J73" s="929"/>
      <c r="K73" s="927" t="s">
        <v>8</v>
      </c>
      <c r="L73" s="928"/>
      <c r="M73" s="928"/>
      <c r="N73" s="929"/>
      <c r="O73" s="927" t="s">
        <v>9</v>
      </c>
      <c r="P73" s="928"/>
      <c r="Q73" s="928"/>
      <c r="R73" s="929"/>
      <c r="S73" s="927" t="s">
        <v>157</v>
      </c>
      <c r="T73" s="928"/>
      <c r="U73" s="928"/>
      <c r="V73" s="929"/>
      <c r="W73" s="927" t="s">
        <v>374</v>
      </c>
      <c r="X73" s="928"/>
      <c r="Y73" s="928"/>
      <c r="Z73" s="929"/>
      <c r="AA73" s="927" t="s">
        <v>49</v>
      </c>
      <c r="AB73" s="928"/>
      <c r="AC73" s="928"/>
      <c r="AD73" s="929"/>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row>
    <row r="74" spans="1:110" s="109" customFormat="1" ht="13">
      <c r="A74" s="691"/>
      <c r="B74" s="692"/>
      <c r="C74" s="927" t="s">
        <v>14</v>
      </c>
      <c r="D74" s="929"/>
      <c r="E74" s="927" t="s">
        <v>15</v>
      </c>
      <c r="F74" s="929"/>
      <c r="G74" s="927" t="s">
        <v>14</v>
      </c>
      <c r="H74" s="929"/>
      <c r="I74" s="927" t="s">
        <v>15</v>
      </c>
      <c r="J74" s="929"/>
      <c r="K74" s="927" t="s">
        <v>14</v>
      </c>
      <c r="L74" s="929"/>
      <c r="M74" s="927" t="s">
        <v>15</v>
      </c>
      <c r="N74" s="929"/>
      <c r="O74" s="927" t="s">
        <v>14</v>
      </c>
      <c r="P74" s="929"/>
      <c r="Q74" s="927" t="s">
        <v>15</v>
      </c>
      <c r="R74" s="929"/>
      <c r="S74" s="927" t="s">
        <v>14</v>
      </c>
      <c r="T74" s="929"/>
      <c r="U74" s="927" t="s">
        <v>15</v>
      </c>
      <c r="V74" s="929"/>
      <c r="W74" s="927" t="s">
        <v>14</v>
      </c>
      <c r="X74" s="929"/>
      <c r="Y74" s="927" t="s">
        <v>15</v>
      </c>
      <c r="Z74" s="929"/>
      <c r="AA74" s="927" t="s">
        <v>14</v>
      </c>
      <c r="AB74" s="929"/>
      <c r="AC74" s="927" t="s">
        <v>15</v>
      </c>
      <c r="AD74" s="929"/>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row>
    <row r="75" spans="1:110" s="109" customFormat="1" ht="13">
      <c r="A75" s="964"/>
      <c r="B75" s="965"/>
      <c r="C75" s="587" t="s">
        <v>339</v>
      </c>
      <c r="D75" s="266" t="s">
        <v>369</v>
      </c>
      <c r="E75" s="587" t="s">
        <v>5</v>
      </c>
      <c r="F75" s="266" t="s">
        <v>6</v>
      </c>
      <c r="G75" s="587" t="s">
        <v>339</v>
      </c>
      <c r="H75" s="266" t="s">
        <v>369</v>
      </c>
      <c r="I75" s="587" t="s">
        <v>5</v>
      </c>
      <c r="J75" s="266" t="s">
        <v>6</v>
      </c>
      <c r="K75" s="587" t="s">
        <v>339</v>
      </c>
      <c r="L75" s="266" t="s">
        <v>369</v>
      </c>
      <c r="M75" s="587" t="s">
        <v>5</v>
      </c>
      <c r="N75" s="266" t="s">
        <v>6</v>
      </c>
      <c r="O75" s="587" t="s">
        <v>339</v>
      </c>
      <c r="P75" s="266" t="s">
        <v>369</v>
      </c>
      <c r="Q75" s="587" t="s">
        <v>5</v>
      </c>
      <c r="R75" s="266" t="s">
        <v>6</v>
      </c>
      <c r="S75" s="587" t="s">
        <v>339</v>
      </c>
      <c r="T75" s="266" t="s">
        <v>369</v>
      </c>
      <c r="U75" s="587" t="s">
        <v>5</v>
      </c>
      <c r="V75" s="266" t="s">
        <v>6</v>
      </c>
      <c r="W75" s="587" t="s">
        <v>339</v>
      </c>
      <c r="X75" s="266" t="s">
        <v>369</v>
      </c>
      <c r="Y75" s="587" t="s">
        <v>5</v>
      </c>
      <c r="Z75" s="266" t="s">
        <v>6</v>
      </c>
      <c r="AA75" s="587" t="s">
        <v>339</v>
      </c>
      <c r="AB75" s="266" t="s">
        <v>369</v>
      </c>
      <c r="AC75" s="587" t="s">
        <v>5</v>
      </c>
      <c r="AD75" s="266" t="s">
        <v>6</v>
      </c>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row>
    <row r="76" spans="1:110" s="109" customFormat="1" ht="13">
      <c r="A76" s="966"/>
      <c r="B76" s="967"/>
      <c r="C76" s="588" t="s">
        <v>255</v>
      </c>
      <c r="D76" s="267" t="s">
        <v>255</v>
      </c>
      <c r="E76" s="588" t="s">
        <v>255</v>
      </c>
      <c r="F76" s="267" t="s">
        <v>255</v>
      </c>
      <c r="G76" s="588" t="s">
        <v>255</v>
      </c>
      <c r="H76" s="267" t="s">
        <v>255</v>
      </c>
      <c r="I76" s="588" t="s">
        <v>255</v>
      </c>
      <c r="J76" s="267" t="s">
        <v>255</v>
      </c>
      <c r="K76" s="588" t="s">
        <v>255</v>
      </c>
      <c r="L76" s="267" t="s">
        <v>255</v>
      </c>
      <c r="M76" s="588" t="s">
        <v>255</v>
      </c>
      <c r="N76" s="267" t="s">
        <v>255</v>
      </c>
      <c r="O76" s="588" t="s">
        <v>255</v>
      </c>
      <c r="P76" s="267" t="s">
        <v>255</v>
      </c>
      <c r="Q76" s="588" t="s">
        <v>255</v>
      </c>
      <c r="R76" s="267" t="s">
        <v>255</v>
      </c>
      <c r="S76" s="588" t="s">
        <v>255</v>
      </c>
      <c r="T76" s="267" t="s">
        <v>255</v>
      </c>
      <c r="U76" s="588" t="s">
        <v>255</v>
      </c>
      <c r="V76" s="267" t="s">
        <v>255</v>
      </c>
      <c r="W76" s="588" t="s">
        <v>255</v>
      </c>
      <c r="X76" s="267" t="s">
        <v>255</v>
      </c>
      <c r="Y76" s="588" t="s">
        <v>255</v>
      </c>
      <c r="Z76" s="267" t="s">
        <v>255</v>
      </c>
      <c r="AA76" s="588" t="s">
        <v>255</v>
      </c>
      <c r="AB76" s="267" t="s">
        <v>255</v>
      </c>
      <c r="AC76" s="588" t="s">
        <v>255</v>
      </c>
      <c r="AD76" s="267" t="s">
        <v>255</v>
      </c>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row>
    <row r="77" spans="1:110" s="104" customFormat="1" ht="13">
      <c r="A77" s="158" t="s">
        <v>428</v>
      </c>
      <c r="B77" s="180"/>
      <c r="C77" s="600">
        <v>0</v>
      </c>
      <c r="D77" s="594">
        <v>0</v>
      </c>
      <c r="E77" s="600">
        <v>0</v>
      </c>
      <c r="F77" s="594">
        <v>0</v>
      </c>
      <c r="G77" s="600">
        <v>1355.1479999999999</v>
      </c>
      <c r="H77" s="594">
        <v>622.82600000000002</v>
      </c>
      <c r="I77" s="600">
        <v>341.86899999999991</v>
      </c>
      <c r="J77" s="594">
        <v>-148.59000000000003</v>
      </c>
      <c r="K77" s="600">
        <v>7059.3990000000003</v>
      </c>
      <c r="L77" s="594">
        <v>7189.6369999999997</v>
      </c>
      <c r="M77" s="600">
        <v>1784.5110000000004</v>
      </c>
      <c r="N77" s="594">
        <v>1859.7280000000001</v>
      </c>
      <c r="O77" s="600">
        <v>2199.462</v>
      </c>
      <c r="P77" s="594">
        <v>2027.2660000000001</v>
      </c>
      <c r="Q77" s="600">
        <v>508.37200000000007</v>
      </c>
      <c r="R77" s="594">
        <v>584.68399999999997</v>
      </c>
      <c r="S77" s="600">
        <v>0</v>
      </c>
      <c r="T77" s="594">
        <v>0</v>
      </c>
      <c r="U77" s="600">
        <v>0</v>
      </c>
      <c r="V77" s="594">
        <v>0</v>
      </c>
      <c r="W77" s="600">
        <v>0</v>
      </c>
      <c r="X77" s="594">
        <v>0</v>
      </c>
      <c r="Y77" s="600">
        <v>0</v>
      </c>
      <c r="Z77" s="594">
        <v>0</v>
      </c>
      <c r="AA77" s="600">
        <v>10614.009</v>
      </c>
      <c r="AB77" s="594">
        <v>9839.7289999999994</v>
      </c>
      <c r="AC77" s="600">
        <v>2634.7520000000004</v>
      </c>
      <c r="AD77" s="594">
        <v>2295.8219999999992</v>
      </c>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row>
    <row r="78" spans="1:110" s="109" customFormat="1">
      <c r="A78" s="163"/>
      <c r="B78" s="164" t="s">
        <v>68</v>
      </c>
      <c r="C78" s="591">
        <v>0</v>
      </c>
      <c r="D78" s="595">
        <v>0</v>
      </c>
      <c r="E78" s="591">
        <v>0</v>
      </c>
      <c r="F78" s="595">
        <v>0</v>
      </c>
      <c r="G78" s="591">
        <v>1331.385</v>
      </c>
      <c r="H78" s="595">
        <v>634.904</v>
      </c>
      <c r="I78" s="591">
        <v>284.83799999999997</v>
      </c>
      <c r="J78" s="595">
        <v>-148.72900000000004</v>
      </c>
      <c r="K78" s="591">
        <v>5881.24</v>
      </c>
      <c r="L78" s="595">
        <v>6139.3549999999996</v>
      </c>
      <c r="M78" s="591">
        <v>1445.268</v>
      </c>
      <c r="N78" s="595">
        <v>1627.6769999999997</v>
      </c>
      <c r="O78" s="591">
        <v>2174.2089999999998</v>
      </c>
      <c r="P78" s="595">
        <v>2007.8009999999999</v>
      </c>
      <c r="Q78" s="591">
        <v>502.34799999999973</v>
      </c>
      <c r="R78" s="595">
        <v>580.22399999999993</v>
      </c>
      <c r="S78" s="591">
        <v>0</v>
      </c>
      <c r="T78" s="595">
        <v>0</v>
      </c>
      <c r="U78" s="591">
        <v>0</v>
      </c>
      <c r="V78" s="595">
        <v>0</v>
      </c>
      <c r="W78" s="591">
        <v>0</v>
      </c>
      <c r="X78" s="595">
        <v>0</v>
      </c>
      <c r="Y78" s="591">
        <v>0</v>
      </c>
      <c r="Z78" s="595">
        <v>0</v>
      </c>
      <c r="AA78" s="591">
        <v>9386.8340000000007</v>
      </c>
      <c r="AB78" s="595">
        <v>8782.06</v>
      </c>
      <c r="AC78" s="591">
        <v>2232.4540000000006</v>
      </c>
      <c r="AD78" s="595">
        <v>2059.1719999999996</v>
      </c>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row>
    <row r="79" spans="1:110" s="109" customFormat="1">
      <c r="A79" s="163"/>
      <c r="B79" s="166" t="s">
        <v>470</v>
      </c>
      <c r="C79" s="591">
        <v>0</v>
      </c>
      <c r="D79" s="595">
        <v>0</v>
      </c>
      <c r="E79" s="591">
        <v>0</v>
      </c>
      <c r="F79" s="595">
        <v>0</v>
      </c>
      <c r="G79" s="591">
        <v>1281.4110000000001</v>
      </c>
      <c r="H79" s="595">
        <v>607.58600000000001</v>
      </c>
      <c r="I79" s="591">
        <v>269.47200000000009</v>
      </c>
      <c r="J79" s="595">
        <v>-143.75800000000004</v>
      </c>
      <c r="K79" s="591">
        <v>4954.2640000000001</v>
      </c>
      <c r="L79" s="595">
        <v>5228.9920000000002</v>
      </c>
      <c r="M79" s="591">
        <v>1218.9180000000001</v>
      </c>
      <c r="N79" s="595">
        <v>1407.4030000000002</v>
      </c>
      <c r="O79" s="591">
        <v>1091.2449999999999</v>
      </c>
      <c r="P79" s="595">
        <v>1058.981</v>
      </c>
      <c r="Q79" s="591">
        <v>236.73899999999992</v>
      </c>
      <c r="R79" s="595">
        <v>318.70100000000002</v>
      </c>
      <c r="S79" s="591">
        <v>0</v>
      </c>
      <c r="T79" s="595">
        <v>0</v>
      </c>
      <c r="U79" s="591">
        <v>0</v>
      </c>
      <c r="V79" s="595">
        <v>0</v>
      </c>
      <c r="W79" s="591">
        <v>0</v>
      </c>
      <c r="X79" s="595">
        <v>0</v>
      </c>
      <c r="Y79" s="591">
        <v>0</v>
      </c>
      <c r="Z79" s="595">
        <v>0</v>
      </c>
      <c r="AA79" s="591">
        <v>7326.92</v>
      </c>
      <c r="AB79" s="595">
        <v>6895.5590000000002</v>
      </c>
      <c r="AC79" s="591">
        <v>1725.1289999999999</v>
      </c>
      <c r="AD79" s="595">
        <v>1582.3460000000005</v>
      </c>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row>
    <row r="80" spans="1:110" s="109" customFormat="1">
      <c r="A80" s="163"/>
      <c r="B80" s="166" t="s">
        <v>471</v>
      </c>
      <c r="C80" s="591">
        <v>0</v>
      </c>
      <c r="D80" s="595">
        <v>0</v>
      </c>
      <c r="E80" s="591">
        <v>0</v>
      </c>
      <c r="F80" s="595">
        <v>0</v>
      </c>
      <c r="G80" s="591">
        <v>0.38800000000000001</v>
      </c>
      <c r="H80" s="595">
        <v>1.7370000000000001</v>
      </c>
      <c r="I80" s="591">
        <v>0.10100000000000003</v>
      </c>
      <c r="J80" s="595">
        <v>-0.41999999999999993</v>
      </c>
      <c r="K80" s="591">
        <v>0</v>
      </c>
      <c r="L80" s="595">
        <v>0</v>
      </c>
      <c r="M80" s="591">
        <v>0</v>
      </c>
      <c r="N80" s="595">
        <v>0</v>
      </c>
      <c r="O80" s="591">
        <v>2.0110000000000001</v>
      </c>
      <c r="P80" s="595">
        <v>1.6040000000000001</v>
      </c>
      <c r="Q80" s="591">
        <v>0.59000000000000008</v>
      </c>
      <c r="R80" s="595">
        <v>0.45600000000000018</v>
      </c>
      <c r="S80" s="591">
        <v>0</v>
      </c>
      <c r="T80" s="595">
        <v>0</v>
      </c>
      <c r="U80" s="591">
        <v>0</v>
      </c>
      <c r="V80" s="595">
        <v>0</v>
      </c>
      <c r="W80" s="591">
        <v>0</v>
      </c>
      <c r="X80" s="595">
        <v>0</v>
      </c>
      <c r="Y80" s="591">
        <v>0</v>
      </c>
      <c r="Z80" s="595">
        <v>0</v>
      </c>
      <c r="AA80" s="591">
        <v>2.399</v>
      </c>
      <c r="AB80" s="595">
        <v>3.3410000000000002</v>
      </c>
      <c r="AC80" s="591">
        <v>0.69100000000000006</v>
      </c>
      <c r="AD80" s="595">
        <v>3.6000000000000032E-2</v>
      </c>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row>
    <row r="81" spans="1:110" s="109" customFormat="1">
      <c r="A81" s="163"/>
      <c r="B81" s="166" t="s">
        <v>472</v>
      </c>
      <c r="C81" s="591">
        <v>0</v>
      </c>
      <c r="D81" s="595">
        <v>0</v>
      </c>
      <c r="E81" s="591">
        <v>0</v>
      </c>
      <c r="F81" s="595">
        <v>0</v>
      </c>
      <c r="G81" s="591">
        <v>49.585999999999999</v>
      </c>
      <c r="H81" s="595">
        <v>25.581</v>
      </c>
      <c r="I81" s="591">
        <v>15.265000000000001</v>
      </c>
      <c r="J81" s="595">
        <v>-4.5510000000000019</v>
      </c>
      <c r="K81" s="591">
        <v>926.976</v>
      </c>
      <c r="L81" s="595">
        <v>910.36300000000006</v>
      </c>
      <c r="M81" s="591">
        <v>226.35000000000002</v>
      </c>
      <c r="N81" s="595">
        <v>220.274</v>
      </c>
      <c r="O81" s="591">
        <v>1080.953</v>
      </c>
      <c r="P81" s="595">
        <v>947.21600000000001</v>
      </c>
      <c r="Q81" s="591">
        <v>265.01900000000001</v>
      </c>
      <c r="R81" s="595">
        <v>261.06700000000001</v>
      </c>
      <c r="S81" s="591">
        <v>0</v>
      </c>
      <c r="T81" s="595">
        <v>0</v>
      </c>
      <c r="U81" s="591">
        <v>0</v>
      </c>
      <c r="V81" s="595">
        <v>0</v>
      </c>
      <c r="W81" s="591">
        <v>0</v>
      </c>
      <c r="X81" s="595">
        <v>0</v>
      </c>
      <c r="Y81" s="591">
        <v>0</v>
      </c>
      <c r="Z81" s="595">
        <v>0</v>
      </c>
      <c r="AA81" s="591">
        <v>2057.5149999999999</v>
      </c>
      <c r="AB81" s="595">
        <v>1883.16</v>
      </c>
      <c r="AC81" s="591">
        <v>506.63399999999979</v>
      </c>
      <c r="AD81" s="595">
        <v>476.79000000000019</v>
      </c>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row>
    <row r="82" spans="1:110" s="109" customFormat="1">
      <c r="A82" s="163"/>
      <c r="B82" s="164" t="s">
        <v>69</v>
      </c>
      <c r="C82" s="591">
        <v>0</v>
      </c>
      <c r="D82" s="595">
        <v>0</v>
      </c>
      <c r="E82" s="591">
        <v>0</v>
      </c>
      <c r="F82" s="595">
        <v>0</v>
      </c>
      <c r="G82" s="591">
        <v>23.763000000000002</v>
      </c>
      <c r="H82" s="595">
        <v>-12.077999999999999</v>
      </c>
      <c r="I82" s="591">
        <v>57.031000000000006</v>
      </c>
      <c r="J82" s="595">
        <v>0.13900000000000112</v>
      </c>
      <c r="K82" s="591">
        <v>1178.1590000000001</v>
      </c>
      <c r="L82" s="595">
        <v>1050.2819999999999</v>
      </c>
      <c r="M82" s="591">
        <v>339.24300000000005</v>
      </c>
      <c r="N82" s="595">
        <v>232.05099999999993</v>
      </c>
      <c r="O82" s="591">
        <v>25.253</v>
      </c>
      <c r="P82" s="595">
        <v>19.465</v>
      </c>
      <c r="Q82" s="591">
        <v>6.0240000000000009</v>
      </c>
      <c r="R82" s="595">
        <v>4.4599999999999991</v>
      </c>
      <c r="S82" s="591">
        <v>0</v>
      </c>
      <c r="T82" s="595">
        <v>0</v>
      </c>
      <c r="U82" s="591">
        <v>0</v>
      </c>
      <c r="V82" s="595">
        <v>0</v>
      </c>
      <c r="W82" s="591">
        <v>0</v>
      </c>
      <c r="X82" s="595">
        <v>0</v>
      </c>
      <c r="Y82" s="591">
        <v>0</v>
      </c>
      <c r="Z82" s="595">
        <v>0</v>
      </c>
      <c r="AA82" s="591">
        <v>1227.175</v>
      </c>
      <c r="AB82" s="595">
        <v>1057.6690000000001</v>
      </c>
      <c r="AC82" s="591">
        <v>402.298</v>
      </c>
      <c r="AD82" s="595">
        <v>236.65000000000009</v>
      </c>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row>
    <row r="83" spans="1:110" s="109" customFormat="1">
      <c r="A83" s="162"/>
      <c r="B83" s="162"/>
      <c r="C83" s="162"/>
      <c r="D83" s="162"/>
      <c r="E83" s="711"/>
      <c r="F83" s="711"/>
      <c r="G83" s="162"/>
      <c r="H83" s="162"/>
      <c r="I83" s="711"/>
      <c r="J83" s="711"/>
      <c r="K83" s="162"/>
      <c r="L83" s="162"/>
      <c r="M83" s="711"/>
      <c r="N83" s="711"/>
      <c r="O83" s="162"/>
      <c r="P83" s="162"/>
      <c r="Q83" s="711"/>
      <c r="R83" s="711"/>
      <c r="S83" s="162"/>
      <c r="T83" s="162"/>
      <c r="U83" s="711"/>
      <c r="V83" s="711"/>
      <c r="W83" s="162"/>
      <c r="X83" s="162"/>
      <c r="Y83" s="711"/>
      <c r="Z83" s="711"/>
      <c r="AA83" s="162"/>
      <c r="AB83" s="162"/>
      <c r="AC83" s="711"/>
      <c r="AD83" s="711"/>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row>
    <row r="84" spans="1:110" s="109" customFormat="1" ht="13">
      <c r="A84" s="158" t="s">
        <v>432</v>
      </c>
      <c r="B84" s="165"/>
      <c r="C84" s="600">
        <v>0</v>
      </c>
      <c r="D84" s="594">
        <v>0</v>
      </c>
      <c r="E84" s="600">
        <v>0</v>
      </c>
      <c r="F84" s="594">
        <v>0</v>
      </c>
      <c r="G84" s="600">
        <v>-947.98400000000004</v>
      </c>
      <c r="H84" s="594">
        <v>-481.15300000000002</v>
      </c>
      <c r="I84" s="600">
        <v>-250.70699999999999</v>
      </c>
      <c r="J84" s="594">
        <v>131.24799999999993</v>
      </c>
      <c r="K84" s="600">
        <v>-4752.3819999999996</v>
      </c>
      <c r="L84" s="594">
        <v>-4712.3900000000003</v>
      </c>
      <c r="M84" s="600">
        <v>-1240.0209999999997</v>
      </c>
      <c r="N84" s="594">
        <v>-1240.3210000000004</v>
      </c>
      <c r="O84" s="600">
        <v>-1274.0419999999999</v>
      </c>
      <c r="P84" s="594">
        <v>-1254.184</v>
      </c>
      <c r="Q84" s="600">
        <v>-310.1339999999999</v>
      </c>
      <c r="R84" s="594">
        <v>-362.61899999999991</v>
      </c>
      <c r="S84" s="600">
        <v>0</v>
      </c>
      <c r="T84" s="594">
        <v>0</v>
      </c>
      <c r="U84" s="600">
        <v>0</v>
      </c>
      <c r="V84" s="594">
        <v>0</v>
      </c>
      <c r="W84" s="600">
        <v>0</v>
      </c>
      <c r="X84" s="594">
        <v>0</v>
      </c>
      <c r="Y84" s="600">
        <v>0</v>
      </c>
      <c r="Z84" s="594">
        <v>0</v>
      </c>
      <c r="AA84" s="600">
        <v>-6974.4080000000004</v>
      </c>
      <c r="AB84" s="594">
        <v>-6447.7269999999999</v>
      </c>
      <c r="AC84" s="600">
        <v>-1800.8620000000001</v>
      </c>
      <c r="AD84" s="594">
        <v>-1471.692</v>
      </c>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row>
    <row r="85" spans="1:110" s="109" customFormat="1">
      <c r="A85" s="163"/>
      <c r="B85" s="166" t="s">
        <v>433</v>
      </c>
      <c r="C85" s="591">
        <v>0</v>
      </c>
      <c r="D85" s="595">
        <v>0</v>
      </c>
      <c r="E85" s="591">
        <v>0</v>
      </c>
      <c r="F85" s="595">
        <v>0</v>
      </c>
      <c r="G85" s="591">
        <v>-826.00099999999998</v>
      </c>
      <c r="H85" s="595">
        <v>-432.46199999999999</v>
      </c>
      <c r="I85" s="591">
        <v>-213.21699999999998</v>
      </c>
      <c r="J85" s="595">
        <v>113.34299999999996</v>
      </c>
      <c r="K85" s="591">
        <v>-2995.402</v>
      </c>
      <c r="L85" s="595">
        <v>-3023.7710000000002</v>
      </c>
      <c r="M85" s="591">
        <v>-797.94</v>
      </c>
      <c r="N85" s="595">
        <v>-793.18900000000031</v>
      </c>
      <c r="O85" s="591">
        <v>-889.14599999999996</v>
      </c>
      <c r="P85" s="595">
        <v>-880.81500000000005</v>
      </c>
      <c r="Q85" s="591">
        <v>-215.46999999999991</v>
      </c>
      <c r="R85" s="595">
        <v>-257.39100000000008</v>
      </c>
      <c r="S85" s="591">
        <v>0</v>
      </c>
      <c r="T85" s="595">
        <v>0</v>
      </c>
      <c r="U85" s="591">
        <v>0</v>
      </c>
      <c r="V85" s="595">
        <v>0</v>
      </c>
      <c r="W85" s="591">
        <v>0</v>
      </c>
      <c r="X85" s="595">
        <v>0</v>
      </c>
      <c r="Y85" s="591">
        <v>0</v>
      </c>
      <c r="Z85" s="595">
        <v>0</v>
      </c>
      <c r="AA85" s="591">
        <v>-4710.549</v>
      </c>
      <c r="AB85" s="595">
        <v>-4337.0479999999998</v>
      </c>
      <c r="AC85" s="591">
        <v>-1226.627</v>
      </c>
      <c r="AD85" s="595">
        <v>-937.23699999999963</v>
      </c>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row>
    <row r="86" spans="1:110" s="109" customFormat="1">
      <c r="A86" s="163"/>
      <c r="B86" s="166" t="s">
        <v>434</v>
      </c>
      <c r="C86" s="591">
        <v>0</v>
      </c>
      <c r="D86" s="595">
        <v>0</v>
      </c>
      <c r="E86" s="591">
        <v>0</v>
      </c>
      <c r="F86" s="595">
        <v>0</v>
      </c>
      <c r="G86" s="591">
        <v>0</v>
      </c>
      <c r="H86" s="595">
        <v>0</v>
      </c>
      <c r="I86" s="591">
        <v>0</v>
      </c>
      <c r="J86" s="595">
        <v>0</v>
      </c>
      <c r="K86" s="591">
        <v>0</v>
      </c>
      <c r="L86" s="595">
        <v>0</v>
      </c>
      <c r="M86" s="591">
        <v>0</v>
      </c>
      <c r="N86" s="595">
        <v>0</v>
      </c>
      <c r="O86" s="591">
        <v>0</v>
      </c>
      <c r="P86" s="595">
        <v>0</v>
      </c>
      <c r="Q86" s="591">
        <v>0</v>
      </c>
      <c r="R86" s="595">
        <v>0</v>
      </c>
      <c r="S86" s="591">
        <v>0</v>
      </c>
      <c r="T86" s="595">
        <v>0</v>
      </c>
      <c r="U86" s="591">
        <v>0</v>
      </c>
      <c r="V86" s="595">
        <v>0</v>
      </c>
      <c r="W86" s="591">
        <v>0</v>
      </c>
      <c r="X86" s="595">
        <v>0</v>
      </c>
      <c r="Y86" s="591">
        <v>0</v>
      </c>
      <c r="Z86" s="595">
        <v>0</v>
      </c>
      <c r="AA86" s="591">
        <v>0</v>
      </c>
      <c r="AB86" s="595">
        <v>0</v>
      </c>
      <c r="AC86" s="591">
        <v>0</v>
      </c>
      <c r="AD86" s="595">
        <v>0</v>
      </c>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row>
    <row r="87" spans="1:110" s="109" customFormat="1">
      <c r="A87" s="163"/>
      <c r="B87" s="166" t="s">
        <v>73</v>
      </c>
      <c r="C87" s="591">
        <v>0</v>
      </c>
      <c r="D87" s="595">
        <v>0</v>
      </c>
      <c r="E87" s="591">
        <v>0</v>
      </c>
      <c r="F87" s="595">
        <v>0</v>
      </c>
      <c r="G87" s="591">
        <v>-39.526000000000003</v>
      </c>
      <c r="H87" s="595">
        <v>-4.7030000000000003</v>
      </c>
      <c r="I87" s="591">
        <v>-12.986000000000004</v>
      </c>
      <c r="J87" s="595">
        <v>1.3449999999999998</v>
      </c>
      <c r="K87" s="591">
        <v>-729.89599999999996</v>
      </c>
      <c r="L87" s="595">
        <v>-757.50599999999997</v>
      </c>
      <c r="M87" s="591">
        <v>-153.03800000000001</v>
      </c>
      <c r="N87" s="595">
        <v>-208.68399999999997</v>
      </c>
      <c r="O87" s="591">
        <v>-273.83</v>
      </c>
      <c r="P87" s="595">
        <v>-249.64</v>
      </c>
      <c r="Q87" s="591">
        <v>-66.319999999999993</v>
      </c>
      <c r="R87" s="595">
        <v>-67.844999999999999</v>
      </c>
      <c r="S87" s="591">
        <v>0</v>
      </c>
      <c r="T87" s="595">
        <v>0</v>
      </c>
      <c r="U87" s="591">
        <v>0</v>
      </c>
      <c r="V87" s="595">
        <v>0</v>
      </c>
      <c r="W87" s="591">
        <v>0</v>
      </c>
      <c r="X87" s="595">
        <v>0</v>
      </c>
      <c r="Y87" s="591">
        <v>0</v>
      </c>
      <c r="Z87" s="595">
        <v>0</v>
      </c>
      <c r="AA87" s="591">
        <v>-1043.252</v>
      </c>
      <c r="AB87" s="595">
        <v>-1011.849</v>
      </c>
      <c r="AC87" s="591">
        <v>-232.34399999999994</v>
      </c>
      <c r="AD87" s="595">
        <v>-275.18400000000008</v>
      </c>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row>
    <row r="88" spans="1:110" s="109" customFormat="1">
      <c r="A88" s="163"/>
      <c r="B88" s="166" t="s">
        <v>435</v>
      </c>
      <c r="C88" s="591">
        <v>0</v>
      </c>
      <c r="D88" s="595">
        <v>0</v>
      </c>
      <c r="E88" s="591">
        <v>0</v>
      </c>
      <c r="F88" s="595">
        <v>0</v>
      </c>
      <c r="G88" s="591">
        <v>-82.456999999999994</v>
      </c>
      <c r="H88" s="595">
        <v>-43.988</v>
      </c>
      <c r="I88" s="591">
        <v>-24.503999999999991</v>
      </c>
      <c r="J88" s="595">
        <v>16.560000000000002</v>
      </c>
      <c r="K88" s="591">
        <v>-1027.0840000000001</v>
      </c>
      <c r="L88" s="595">
        <v>-931.11300000000006</v>
      </c>
      <c r="M88" s="591">
        <v>-289.04300000000001</v>
      </c>
      <c r="N88" s="595">
        <v>-238.44800000000009</v>
      </c>
      <c r="O88" s="591">
        <v>-111.066</v>
      </c>
      <c r="P88" s="595">
        <v>-123.729</v>
      </c>
      <c r="Q88" s="591">
        <v>-28.344000000000008</v>
      </c>
      <c r="R88" s="595">
        <v>-37.382999999999996</v>
      </c>
      <c r="S88" s="591">
        <v>0</v>
      </c>
      <c r="T88" s="595">
        <v>0</v>
      </c>
      <c r="U88" s="591">
        <v>0</v>
      </c>
      <c r="V88" s="595">
        <v>0</v>
      </c>
      <c r="W88" s="591">
        <v>0</v>
      </c>
      <c r="X88" s="595">
        <v>0</v>
      </c>
      <c r="Y88" s="591">
        <v>0</v>
      </c>
      <c r="Z88" s="595">
        <v>0</v>
      </c>
      <c r="AA88" s="591">
        <v>-1220.607</v>
      </c>
      <c r="AB88" s="595">
        <v>-1098.83</v>
      </c>
      <c r="AC88" s="591">
        <v>-341.89099999999996</v>
      </c>
      <c r="AD88" s="595">
        <v>-259.27099999999996</v>
      </c>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row>
    <row r="89" spans="1:110" s="109" customFormat="1">
      <c r="A89" s="162"/>
      <c r="B89" s="162"/>
      <c r="C89" s="162"/>
      <c r="D89" s="162"/>
      <c r="E89" s="711"/>
      <c r="F89" s="711"/>
      <c r="G89" s="162"/>
      <c r="H89" s="162"/>
      <c r="I89" s="711"/>
      <c r="J89" s="711"/>
      <c r="K89" s="162"/>
      <c r="L89" s="162"/>
      <c r="M89" s="711"/>
      <c r="N89" s="711"/>
      <c r="O89" s="162"/>
      <c r="P89" s="162"/>
      <c r="Q89" s="711"/>
      <c r="R89" s="711"/>
      <c r="S89" s="162"/>
      <c r="T89" s="162"/>
      <c r="U89" s="711"/>
      <c r="V89" s="711"/>
      <c r="W89" s="162"/>
      <c r="X89" s="162"/>
      <c r="Y89" s="711"/>
      <c r="Z89" s="711"/>
      <c r="AA89" s="162"/>
      <c r="AB89" s="162"/>
      <c r="AC89" s="711"/>
      <c r="AD89" s="711"/>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row>
    <row r="90" spans="1:110" s="104" customFormat="1" ht="13">
      <c r="A90" s="158" t="s">
        <v>436</v>
      </c>
      <c r="B90" s="165"/>
      <c r="C90" s="600">
        <v>0</v>
      </c>
      <c r="D90" s="594">
        <v>0</v>
      </c>
      <c r="E90" s="600">
        <v>0</v>
      </c>
      <c r="F90" s="594">
        <v>0</v>
      </c>
      <c r="G90" s="600">
        <v>407.16399999999999</v>
      </c>
      <c r="H90" s="594">
        <v>141.673</v>
      </c>
      <c r="I90" s="600">
        <v>91.161999999999978</v>
      </c>
      <c r="J90" s="594">
        <v>-17.341999999999985</v>
      </c>
      <c r="K90" s="600">
        <v>2307.0169999999998</v>
      </c>
      <c r="L90" s="594">
        <v>2477.2469999999998</v>
      </c>
      <c r="M90" s="600">
        <v>544.48999999999978</v>
      </c>
      <c r="N90" s="594">
        <v>619.40699999999993</v>
      </c>
      <c r="O90" s="600">
        <v>925.42</v>
      </c>
      <c r="P90" s="594">
        <v>773.08199999999999</v>
      </c>
      <c r="Q90" s="600">
        <v>198.23799999999994</v>
      </c>
      <c r="R90" s="594">
        <v>222.06499999999994</v>
      </c>
      <c r="S90" s="600">
        <v>0</v>
      </c>
      <c r="T90" s="594">
        <v>0</v>
      </c>
      <c r="U90" s="600">
        <v>0</v>
      </c>
      <c r="V90" s="594">
        <v>0</v>
      </c>
      <c r="W90" s="600">
        <v>0</v>
      </c>
      <c r="X90" s="594">
        <v>0</v>
      </c>
      <c r="Y90" s="600">
        <v>0</v>
      </c>
      <c r="Z90" s="594">
        <v>0</v>
      </c>
      <c r="AA90" s="600">
        <v>3639.6010000000001</v>
      </c>
      <c r="AB90" s="594">
        <v>3392.002</v>
      </c>
      <c r="AC90" s="600">
        <v>833.89000000000033</v>
      </c>
      <c r="AD90" s="594">
        <v>824.13000000000011</v>
      </c>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row>
    <row r="91" spans="1:110" s="109" customFormat="1">
      <c r="A91" s="162"/>
      <c r="B91" s="162"/>
      <c r="C91" s="162"/>
      <c r="D91" s="162"/>
      <c r="E91" s="711"/>
      <c r="F91" s="711"/>
      <c r="G91" s="162"/>
      <c r="H91" s="162"/>
      <c r="I91" s="711"/>
      <c r="J91" s="711"/>
      <c r="K91" s="162"/>
      <c r="L91" s="162"/>
      <c r="M91" s="711"/>
      <c r="N91" s="711"/>
      <c r="O91" s="162"/>
      <c r="P91" s="162"/>
      <c r="Q91" s="711"/>
      <c r="R91" s="711"/>
      <c r="S91" s="162"/>
      <c r="T91" s="162"/>
      <c r="U91" s="711"/>
      <c r="V91" s="711"/>
      <c r="W91" s="162"/>
      <c r="X91" s="162"/>
      <c r="Y91" s="711"/>
      <c r="Z91" s="711"/>
      <c r="AA91" s="162"/>
      <c r="AB91" s="162"/>
      <c r="AC91" s="711"/>
      <c r="AD91" s="71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row>
    <row r="92" spans="1:110" s="109" customFormat="1">
      <c r="A92" s="160"/>
      <c r="B92" s="164" t="s">
        <v>437</v>
      </c>
      <c r="C92" s="591">
        <v>0</v>
      </c>
      <c r="D92" s="595">
        <v>0</v>
      </c>
      <c r="E92" s="591">
        <v>0</v>
      </c>
      <c r="F92" s="595">
        <v>0</v>
      </c>
      <c r="G92" s="591">
        <v>30.751999999999999</v>
      </c>
      <c r="H92" s="595">
        <v>37.331000000000003</v>
      </c>
      <c r="I92" s="591">
        <v>5.8439999999999976</v>
      </c>
      <c r="J92" s="595">
        <v>-3.1929999999999978</v>
      </c>
      <c r="K92" s="591">
        <v>84.771000000000001</v>
      </c>
      <c r="L92" s="595">
        <v>72.337999999999994</v>
      </c>
      <c r="M92" s="591">
        <v>24.131999999999998</v>
      </c>
      <c r="N92" s="595">
        <v>17.172999999999995</v>
      </c>
      <c r="O92" s="591">
        <v>37.033000000000001</v>
      </c>
      <c r="P92" s="595">
        <v>31.646999999999998</v>
      </c>
      <c r="Q92" s="591">
        <v>8.343</v>
      </c>
      <c r="R92" s="595">
        <v>8.2769999999999975</v>
      </c>
      <c r="S92" s="591">
        <v>0</v>
      </c>
      <c r="T92" s="595">
        <v>0</v>
      </c>
      <c r="U92" s="591">
        <v>0</v>
      </c>
      <c r="V92" s="595">
        <v>0</v>
      </c>
      <c r="W92" s="591">
        <v>0</v>
      </c>
      <c r="X92" s="595">
        <v>0</v>
      </c>
      <c r="Y92" s="591">
        <v>0</v>
      </c>
      <c r="Z92" s="595">
        <v>0</v>
      </c>
      <c r="AA92" s="591">
        <v>152.55600000000001</v>
      </c>
      <c r="AB92" s="595">
        <v>141.316</v>
      </c>
      <c r="AC92" s="591">
        <v>38.319000000000017</v>
      </c>
      <c r="AD92" s="595">
        <v>22.257000000000005</v>
      </c>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row>
    <row r="93" spans="1:110" s="109" customFormat="1">
      <c r="A93" s="160"/>
      <c r="B93" s="164" t="s">
        <v>438</v>
      </c>
      <c r="C93" s="591">
        <v>0</v>
      </c>
      <c r="D93" s="595">
        <v>0</v>
      </c>
      <c r="E93" s="591">
        <v>0</v>
      </c>
      <c r="F93" s="595">
        <v>0</v>
      </c>
      <c r="G93" s="591">
        <v>-206.83500000000001</v>
      </c>
      <c r="H93" s="595">
        <v>-136.523</v>
      </c>
      <c r="I93" s="591">
        <v>-53.914000000000016</v>
      </c>
      <c r="J93" s="595">
        <v>8.0480000000000018</v>
      </c>
      <c r="K93" s="591">
        <v>-263.24400000000003</v>
      </c>
      <c r="L93" s="595">
        <v>-275.108</v>
      </c>
      <c r="M93" s="591">
        <v>-76.242000000000019</v>
      </c>
      <c r="N93" s="595">
        <v>-75.022999999999996</v>
      </c>
      <c r="O93" s="591">
        <v>-74.024000000000001</v>
      </c>
      <c r="P93" s="595">
        <v>-67.509</v>
      </c>
      <c r="Q93" s="591">
        <v>-17.689</v>
      </c>
      <c r="R93" s="595">
        <v>-18.698999999999998</v>
      </c>
      <c r="S93" s="591">
        <v>0</v>
      </c>
      <c r="T93" s="595">
        <v>0</v>
      </c>
      <c r="U93" s="591">
        <v>0</v>
      </c>
      <c r="V93" s="595">
        <v>0</v>
      </c>
      <c r="W93" s="591">
        <v>0</v>
      </c>
      <c r="X93" s="595">
        <v>0</v>
      </c>
      <c r="Y93" s="591">
        <v>0</v>
      </c>
      <c r="Z93" s="595">
        <v>0</v>
      </c>
      <c r="AA93" s="591">
        <v>-544.10299999999995</v>
      </c>
      <c r="AB93" s="595">
        <v>-479.14</v>
      </c>
      <c r="AC93" s="591">
        <v>-147.84499999999997</v>
      </c>
      <c r="AD93" s="595">
        <v>-85.673999999999978</v>
      </c>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row>
    <row r="94" spans="1:110" s="109" customFormat="1">
      <c r="A94" s="160"/>
      <c r="B94" s="164" t="s">
        <v>439</v>
      </c>
      <c r="C94" s="591">
        <v>0</v>
      </c>
      <c r="D94" s="595">
        <v>0</v>
      </c>
      <c r="E94" s="591">
        <v>0</v>
      </c>
      <c r="F94" s="595">
        <v>0</v>
      </c>
      <c r="G94" s="591">
        <v>-201.494</v>
      </c>
      <c r="H94" s="595">
        <v>-96.64</v>
      </c>
      <c r="I94" s="591">
        <v>-55.389999999999986</v>
      </c>
      <c r="J94" s="595">
        <v>8.921999999999997</v>
      </c>
      <c r="K94" s="591">
        <v>-482.42099999999999</v>
      </c>
      <c r="L94" s="595">
        <v>-537.197</v>
      </c>
      <c r="M94" s="591">
        <v>-121.08199999999999</v>
      </c>
      <c r="N94" s="595">
        <v>-148.02199999999999</v>
      </c>
      <c r="O94" s="591">
        <v>-125.09399999999999</v>
      </c>
      <c r="P94" s="595">
        <v>-92.242999999999995</v>
      </c>
      <c r="Q94" s="591">
        <v>-35.100999999999999</v>
      </c>
      <c r="R94" s="595">
        <v>-27.998999999999995</v>
      </c>
      <c r="S94" s="591">
        <v>0</v>
      </c>
      <c r="T94" s="595">
        <v>0</v>
      </c>
      <c r="U94" s="591">
        <v>0</v>
      </c>
      <c r="V94" s="595">
        <v>0</v>
      </c>
      <c r="W94" s="591">
        <v>0</v>
      </c>
      <c r="X94" s="595">
        <v>0</v>
      </c>
      <c r="Y94" s="591">
        <v>0</v>
      </c>
      <c r="Z94" s="595">
        <v>0</v>
      </c>
      <c r="AA94" s="591">
        <v>-809.00900000000001</v>
      </c>
      <c r="AB94" s="595">
        <v>-726.08</v>
      </c>
      <c r="AC94" s="591">
        <v>-211.57299999999998</v>
      </c>
      <c r="AD94" s="595">
        <v>-167.09900000000005</v>
      </c>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row>
    <row r="95" spans="1:110" s="109" customFormat="1">
      <c r="A95" s="162"/>
      <c r="B95" s="162"/>
      <c r="C95" s="162"/>
      <c r="D95" s="162"/>
      <c r="E95" s="711"/>
      <c r="F95" s="711"/>
      <c r="G95" s="162"/>
      <c r="H95" s="162"/>
      <c r="I95" s="711"/>
      <c r="J95" s="711"/>
      <c r="K95" s="162"/>
      <c r="L95" s="162"/>
      <c r="M95" s="711"/>
      <c r="N95" s="711"/>
      <c r="O95" s="162"/>
      <c r="P95" s="162"/>
      <c r="Q95" s="711"/>
      <c r="R95" s="711"/>
      <c r="S95" s="162"/>
      <c r="T95" s="162"/>
      <c r="U95" s="711"/>
      <c r="V95" s="711"/>
      <c r="W95" s="162"/>
      <c r="X95" s="162"/>
      <c r="Y95" s="711"/>
      <c r="Z95" s="711"/>
      <c r="AA95" s="162"/>
      <c r="AB95" s="162"/>
      <c r="AC95" s="711"/>
      <c r="AD95" s="711"/>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row>
    <row r="96" spans="1:110" s="104" customFormat="1" ht="13">
      <c r="A96" s="158" t="s">
        <v>440</v>
      </c>
      <c r="B96" s="165"/>
      <c r="C96" s="600">
        <v>0</v>
      </c>
      <c r="D96" s="594">
        <v>0</v>
      </c>
      <c r="E96" s="600">
        <v>0</v>
      </c>
      <c r="F96" s="594">
        <v>0</v>
      </c>
      <c r="G96" s="600">
        <v>29.587</v>
      </c>
      <c r="H96" s="594">
        <v>-54.158999999999999</v>
      </c>
      <c r="I96" s="600">
        <v>-12.297999999999998</v>
      </c>
      <c r="J96" s="594">
        <v>-3.5649999999999977</v>
      </c>
      <c r="K96" s="600">
        <v>1646.123</v>
      </c>
      <c r="L96" s="594">
        <v>1737.28</v>
      </c>
      <c r="M96" s="600">
        <v>371.298</v>
      </c>
      <c r="N96" s="594">
        <v>413.53500000000008</v>
      </c>
      <c r="O96" s="600">
        <v>763.33500000000004</v>
      </c>
      <c r="P96" s="594">
        <v>644.97699999999998</v>
      </c>
      <c r="Q96" s="600">
        <v>153.79100000000005</v>
      </c>
      <c r="R96" s="594">
        <v>183.64399999999995</v>
      </c>
      <c r="S96" s="600">
        <v>0</v>
      </c>
      <c r="T96" s="594">
        <v>0</v>
      </c>
      <c r="U96" s="600">
        <v>0</v>
      </c>
      <c r="V96" s="594">
        <v>0</v>
      </c>
      <c r="W96" s="600">
        <v>0</v>
      </c>
      <c r="X96" s="594">
        <v>0</v>
      </c>
      <c r="Y96" s="600">
        <v>0</v>
      </c>
      <c r="Z96" s="594">
        <v>0</v>
      </c>
      <c r="AA96" s="600">
        <v>2439.0450000000001</v>
      </c>
      <c r="AB96" s="594">
        <v>2328.098</v>
      </c>
      <c r="AC96" s="600">
        <v>512.79100000000017</v>
      </c>
      <c r="AD96" s="594">
        <v>593.61400000000003</v>
      </c>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row>
    <row r="97" spans="1:110" s="109" customFormat="1">
      <c r="A97" s="162"/>
      <c r="B97" s="162"/>
      <c r="C97" s="162"/>
      <c r="D97" s="162"/>
      <c r="E97" s="711"/>
      <c r="F97" s="711"/>
      <c r="G97" s="162"/>
      <c r="H97" s="162"/>
      <c r="I97" s="711"/>
      <c r="J97" s="711"/>
      <c r="K97" s="162"/>
      <c r="L97" s="162"/>
      <c r="M97" s="711"/>
      <c r="N97" s="711"/>
      <c r="O97" s="162"/>
      <c r="P97" s="162"/>
      <c r="Q97" s="711"/>
      <c r="R97" s="711"/>
      <c r="S97" s="162"/>
      <c r="T97" s="162"/>
      <c r="U97" s="711"/>
      <c r="V97" s="711"/>
      <c r="W97" s="162"/>
      <c r="X97" s="162"/>
      <c r="Y97" s="711"/>
      <c r="Z97" s="711"/>
      <c r="AA97" s="162"/>
      <c r="AB97" s="162"/>
      <c r="AC97" s="711"/>
      <c r="AD97" s="711"/>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row>
    <row r="98" spans="1:110" s="109" customFormat="1">
      <c r="A98" s="163"/>
      <c r="B98" s="164" t="s">
        <v>441</v>
      </c>
      <c r="C98" s="591">
        <v>0</v>
      </c>
      <c r="D98" s="595">
        <v>0</v>
      </c>
      <c r="E98" s="591">
        <v>0</v>
      </c>
      <c r="F98" s="595">
        <v>0</v>
      </c>
      <c r="G98" s="591">
        <v>-164.31100000000001</v>
      </c>
      <c r="H98" s="595">
        <v>-71.86</v>
      </c>
      <c r="I98" s="591">
        <v>-47.701000000000008</v>
      </c>
      <c r="J98" s="595">
        <v>7.2210000000000036</v>
      </c>
      <c r="K98" s="591">
        <v>-478.59199999999998</v>
      </c>
      <c r="L98" s="595">
        <v>-445.24200000000002</v>
      </c>
      <c r="M98" s="591">
        <v>-118.20999999999998</v>
      </c>
      <c r="N98" s="595">
        <v>-115.423</v>
      </c>
      <c r="O98" s="591">
        <v>-151.10499999999999</v>
      </c>
      <c r="P98" s="595">
        <v>-125.68300000000001</v>
      </c>
      <c r="Q98" s="591">
        <v>-38.087999999999994</v>
      </c>
      <c r="R98" s="595">
        <v>-35.371000000000009</v>
      </c>
      <c r="S98" s="591">
        <v>0</v>
      </c>
      <c r="T98" s="595">
        <v>0</v>
      </c>
      <c r="U98" s="591">
        <v>0</v>
      </c>
      <c r="V98" s="595">
        <v>0</v>
      </c>
      <c r="W98" s="591">
        <v>0</v>
      </c>
      <c r="X98" s="595">
        <v>0</v>
      </c>
      <c r="Y98" s="591">
        <v>0</v>
      </c>
      <c r="Z98" s="595">
        <v>0</v>
      </c>
      <c r="AA98" s="591">
        <v>-794.00800000000004</v>
      </c>
      <c r="AB98" s="595">
        <v>-642.78499999999997</v>
      </c>
      <c r="AC98" s="591">
        <v>-203.99900000000002</v>
      </c>
      <c r="AD98" s="595">
        <v>-143.57299999999998</v>
      </c>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row>
    <row r="99" spans="1:110" s="109" customFormat="1">
      <c r="A99" s="163"/>
      <c r="B99" s="164" t="s">
        <v>442</v>
      </c>
      <c r="C99" s="591">
        <v>0</v>
      </c>
      <c r="D99" s="595">
        <v>0</v>
      </c>
      <c r="E99" s="591">
        <v>0</v>
      </c>
      <c r="F99" s="595">
        <v>0</v>
      </c>
      <c r="G99" s="591">
        <v>0</v>
      </c>
      <c r="H99" s="595">
        <v>0</v>
      </c>
      <c r="I99" s="591">
        <v>0</v>
      </c>
      <c r="J99" s="595">
        <v>0</v>
      </c>
      <c r="K99" s="591">
        <v>0</v>
      </c>
      <c r="L99" s="595">
        <v>0</v>
      </c>
      <c r="M99" s="591">
        <v>0</v>
      </c>
      <c r="N99" s="595">
        <v>0</v>
      </c>
      <c r="O99" s="591">
        <v>0</v>
      </c>
      <c r="P99" s="595">
        <v>0</v>
      </c>
      <c r="Q99" s="591">
        <v>0</v>
      </c>
      <c r="R99" s="595">
        <v>0</v>
      </c>
      <c r="S99" s="591">
        <v>0</v>
      </c>
      <c r="T99" s="595">
        <v>0</v>
      </c>
      <c r="U99" s="591">
        <v>0</v>
      </c>
      <c r="V99" s="595">
        <v>0</v>
      </c>
      <c r="W99" s="591">
        <v>0</v>
      </c>
      <c r="X99" s="595">
        <v>0</v>
      </c>
      <c r="Y99" s="591">
        <v>0</v>
      </c>
      <c r="Z99" s="595">
        <v>0</v>
      </c>
      <c r="AA99" s="591">
        <v>0</v>
      </c>
      <c r="AB99" s="595">
        <v>0</v>
      </c>
      <c r="AC99" s="591">
        <v>0</v>
      </c>
      <c r="AD99" s="595">
        <v>0</v>
      </c>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row>
    <row r="100" spans="1:110" s="109" customFormat="1" ht="25">
      <c r="A100" s="163"/>
      <c r="B100" s="181" t="s">
        <v>443</v>
      </c>
      <c r="C100" s="591">
        <v>0</v>
      </c>
      <c r="D100" s="595">
        <v>0</v>
      </c>
      <c r="E100" s="591">
        <v>0</v>
      </c>
      <c r="F100" s="595">
        <v>0</v>
      </c>
      <c r="G100" s="591">
        <v>-43.005000000000003</v>
      </c>
      <c r="H100" s="595">
        <v>-11.894</v>
      </c>
      <c r="I100" s="591">
        <v>-20.416000000000004</v>
      </c>
      <c r="J100" s="595">
        <v>0.45199999999999996</v>
      </c>
      <c r="K100" s="591">
        <v>-179.017</v>
      </c>
      <c r="L100" s="595">
        <v>-233.39699999999999</v>
      </c>
      <c r="M100" s="591">
        <v>-24.316000000000003</v>
      </c>
      <c r="N100" s="595">
        <v>-233.39699999999999</v>
      </c>
      <c r="O100" s="591">
        <v>-15.82</v>
      </c>
      <c r="P100" s="595">
        <v>-10.781000000000001</v>
      </c>
      <c r="Q100" s="591">
        <v>-5.8480000000000008</v>
      </c>
      <c r="R100" s="595">
        <v>-2.8510000000000009</v>
      </c>
      <c r="S100" s="591">
        <v>0</v>
      </c>
      <c r="T100" s="595">
        <v>0</v>
      </c>
      <c r="U100" s="591">
        <v>0</v>
      </c>
      <c r="V100" s="595">
        <v>0</v>
      </c>
      <c r="W100" s="591">
        <v>0</v>
      </c>
      <c r="X100" s="595">
        <v>0</v>
      </c>
      <c r="Y100" s="591">
        <v>0</v>
      </c>
      <c r="Z100" s="595">
        <v>0</v>
      </c>
      <c r="AA100" s="591">
        <v>-237.84200000000001</v>
      </c>
      <c r="AB100" s="595">
        <v>-256.072</v>
      </c>
      <c r="AC100" s="591">
        <v>-50.580000000000013</v>
      </c>
      <c r="AD100" s="595">
        <v>-60.704000000000008</v>
      </c>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row>
    <row r="101" spans="1:110" s="109" customFormat="1">
      <c r="A101" s="162"/>
      <c r="B101" s="162"/>
      <c r="C101" s="162"/>
      <c r="D101" s="162"/>
      <c r="E101" s="711"/>
      <c r="F101" s="711"/>
      <c r="G101" s="162"/>
      <c r="H101" s="162"/>
      <c r="I101" s="711"/>
      <c r="J101" s="711"/>
      <c r="K101" s="162"/>
      <c r="L101" s="162"/>
      <c r="M101" s="711"/>
      <c r="N101" s="711"/>
      <c r="O101" s="162"/>
      <c r="P101" s="162"/>
      <c r="Q101" s="711"/>
      <c r="R101" s="711"/>
      <c r="S101" s="162"/>
      <c r="T101" s="162"/>
      <c r="U101" s="711"/>
      <c r="V101" s="711"/>
      <c r="W101" s="162"/>
      <c r="X101" s="162"/>
      <c r="Y101" s="711"/>
      <c r="Z101" s="711"/>
      <c r="AA101" s="162"/>
      <c r="AB101" s="162"/>
      <c r="AC101" s="711"/>
      <c r="AD101" s="71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row>
    <row r="102" spans="1:110" s="109" customFormat="1" ht="13">
      <c r="A102" s="158" t="s">
        <v>444</v>
      </c>
      <c r="B102" s="165"/>
      <c r="C102" s="600">
        <v>0</v>
      </c>
      <c r="D102" s="594">
        <v>0</v>
      </c>
      <c r="E102" s="600">
        <v>0</v>
      </c>
      <c r="F102" s="594">
        <v>0</v>
      </c>
      <c r="G102" s="600">
        <v>-177.72900000000001</v>
      </c>
      <c r="H102" s="594">
        <v>-137.91300000000001</v>
      </c>
      <c r="I102" s="600">
        <v>-80.41500000000002</v>
      </c>
      <c r="J102" s="594">
        <v>4.1079999999999757</v>
      </c>
      <c r="K102" s="600">
        <v>988.51400000000001</v>
      </c>
      <c r="L102" s="594">
        <v>1058.6410000000001</v>
      </c>
      <c r="M102" s="600">
        <v>228.77200000000005</v>
      </c>
      <c r="N102" s="594">
        <v>1058.6410000000001</v>
      </c>
      <c r="O102" s="600">
        <v>596.41</v>
      </c>
      <c r="P102" s="594">
        <v>508.51299999999998</v>
      </c>
      <c r="Q102" s="600">
        <v>109.85499999999996</v>
      </c>
      <c r="R102" s="594">
        <v>145.42199999999997</v>
      </c>
      <c r="S102" s="600">
        <v>0</v>
      </c>
      <c r="T102" s="594">
        <v>0</v>
      </c>
      <c r="U102" s="600">
        <v>0</v>
      </c>
      <c r="V102" s="594">
        <v>0</v>
      </c>
      <c r="W102" s="600">
        <v>0</v>
      </c>
      <c r="X102" s="594">
        <v>0</v>
      </c>
      <c r="Y102" s="600">
        <v>0</v>
      </c>
      <c r="Z102" s="594">
        <v>0</v>
      </c>
      <c r="AA102" s="600">
        <v>1407.1949999999999</v>
      </c>
      <c r="AB102" s="594">
        <v>1429.241</v>
      </c>
      <c r="AC102" s="600">
        <v>258.21199999999999</v>
      </c>
      <c r="AD102" s="594">
        <v>389.33699999999999</v>
      </c>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row>
    <row r="103" spans="1:110" s="109" customFormat="1">
      <c r="A103" s="162"/>
      <c r="B103" s="162"/>
      <c r="C103" s="162"/>
      <c r="D103" s="162"/>
      <c r="E103" s="711"/>
      <c r="F103" s="711"/>
      <c r="G103" s="162"/>
      <c r="H103" s="162"/>
      <c r="I103" s="711"/>
      <c r="J103" s="711"/>
      <c r="K103" s="162"/>
      <c r="L103" s="162"/>
      <c r="M103" s="711"/>
      <c r="N103" s="711"/>
      <c r="O103" s="162"/>
      <c r="P103" s="162"/>
      <c r="Q103" s="711"/>
      <c r="R103" s="711"/>
      <c r="S103" s="162"/>
      <c r="T103" s="162"/>
      <c r="U103" s="711"/>
      <c r="V103" s="711"/>
      <c r="W103" s="162"/>
      <c r="X103" s="162"/>
      <c r="Y103" s="711"/>
      <c r="Z103" s="711"/>
      <c r="AA103" s="162"/>
      <c r="AB103" s="162"/>
      <c r="AC103" s="711"/>
      <c r="AD103" s="711"/>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row>
    <row r="104" spans="1:110" s="109" customFormat="1" ht="13">
      <c r="A104" s="158" t="s">
        <v>445</v>
      </c>
      <c r="B104" s="165"/>
      <c r="C104" s="600">
        <v>0</v>
      </c>
      <c r="D104" s="594">
        <v>0</v>
      </c>
      <c r="E104" s="600">
        <v>0</v>
      </c>
      <c r="F104" s="594">
        <v>0</v>
      </c>
      <c r="G104" s="600">
        <v>60.819000000000003</v>
      </c>
      <c r="H104" s="594">
        <v>229.554</v>
      </c>
      <c r="I104" s="600">
        <v>-96.335999999999999</v>
      </c>
      <c r="J104" s="594">
        <v>27.586000000000013</v>
      </c>
      <c r="K104" s="600">
        <v>-602.50599999999997</v>
      </c>
      <c r="L104" s="594">
        <v>-685.2</v>
      </c>
      <c r="M104" s="600">
        <v>-125.55199999999996</v>
      </c>
      <c r="N104" s="594">
        <v>-685.2</v>
      </c>
      <c r="O104" s="600">
        <v>-123.254</v>
      </c>
      <c r="P104" s="594">
        <v>-81.876000000000005</v>
      </c>
      <c r="Q104" s="600">
        <v>-23.960000000000008</v>
      </c>
      <c r="R104" s="594">
        <v>-24.839000000000006</v>
      </c>
      <c r="S104" s="600">
        <v>0</v>
      </c>
      <c r="T104" s="594">
        <v>0</v>
      </c>
      <c r="U104" s="600">
        <v>0</v>
      </c>
      <c r="V104" s="594">
        <v>0</v>
      </c>
      <c r="W104" s="600">
        <v>0</v>
      </c>
      <c r="X104" s="594">
        <v>0</v>
      </c>
      <c r="Y104" s="600">
        <v>0</v>
      </c>
      <c r="Z104" s="594">
        <v>0</v>
      </c>
      <c r="AA104" s="600">
        <v>-664.94100000000003</v>
      </c>
      <c r="AB104" s="594">
        <v>-537.52200000000005</v>
      </c>
      <c r="AC104" s="600">
        <v>-245.84800000000001</v>
      </c>
      <c r="AD104" s="594">
        <v>-194.08200000000005</v>
      </c>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row>
    <row r="105" spans="1:110" s="109" customFormat="1" ht="13">
      <c r="A105" s="158"/>
      <c r="B105" s="165" t="s">
        <v>446</v>
      </c>
      <c r="C105" s="591">
        <v>0</v>
      </c>
      <c r="D105" s="594">
        <v>0</v>
      </c>
      <c r="E105" s="591">
        <v>0</v>
      </c>
      <c r="F105" s="594">
        <v>0</v>
      </c>
      <c r="G105" s="591">
        <v>16.824000000000002</v>
      </c>
      <c r="H105" s="594">
        <v>12.281000000000001</v>
      </c>
      <c r="I105" s="591">
        <v>1.9520000000000017</v>
      </c>
      <c r="J105" s="594">
        <v>-3.4049999999999994</v>
      </c>
      <c r="K105" s="591">
        <v>227.30500000000001</v>
      </c>
      <c r="L105" s="594">
        <v>225.45599999999999</v>
      </c>
      <c r="M105" s="591">
        <v>70.168000000000006</v>
      </c>
      <c r="N105" s="594">
        <v>225.45599999999999</v>
      </c>
      <c r="O105" s="591">
        <v>27.116</v>
      </c>
      <c r="P105" s="594">
        <v>42.323</v>
      </c>
      <c r="Q105" s="591">
        <v>4.4199999999999982</v>
      </c>
      <c r="R105" s="594">
        <v>10.234000000000002</v>
      </c>
      <c r="S105" s="591">
        <v>0</v>
      </c>
      <c r="T105" s="594">
        <v>0</v>
      </c>
      <c r="U105" s="591">
        <v>0</v>
      </c>
      <c r="V105" s="594">
        <v>0</v>
      </c>
      <c r="W105" s="591">
        <v>0</v>
      </c>
      <c r="X105" s="594">
        <v>0</v>
      </c>
      <c r="Y105" s="591">
        <v>0</v>
      </c>
      <c r="Z105" s="594">
        <v>0</v>
      </c>
      <c r="AA105" s="591">
        <v>271.245</v>
      </c>
      <c r="AB105" s="594">
        <v>280.06</v>
      </c>
      <c r="AC105" s="591">
        <v>76.539999999999992</v>
      </c>
      <c r="AD105" s="594">
        <v>78.826999999999998</v>
      </c>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row>
    <row r="106" spans="1:110" s="109" customFormat="1">
      <c r="A106" s="163"/>
      <c r="B106" s="166" t="s">
        <v>377</v>
      </c>
      <c r="C106" s="591">
        <v>0</v>
      </c>
      <c r="D106" s="595">
        <v>0</v>
      </c>
      <c r="E106" s="591">
        <v>0</v>
      </c>
      <c r="F106" s="595">
        <v>0</v>
      </c>
      <c r="G106" s="591">
        <v>8.2579999999999991</v>
      </c>
      <c r="H106" s="595">
        <v>6.226</v>
      </c>
      <c r="I106" s="591">
        <v>0.28099999999999881</v>
      </c>
      <c r="J106" s="595">
        <v>-2.21</v>
      </c>
      <c r="K106" s="591">
        <v>11.784000000000001</v>
      </c>
      <c r="L106" s="595">
        <v>54.186999999999998</v>
      </c>
      <c r="M106" s="591">
        <v>1.702</v>
      </c>
      <c r="N106" s="595">
        <v>54.186999999999998</v>
      </c>
      <c r="O106" s="591">
        <v>0</v>
      </c>
      <c r="P106" s="595">
        <v>0</v>
      </c>
      <c r="Q106" s="591">
        <v>0</v>
      </c>
      <c r="R106" s="595">
        <v>0</v>
      </c>
      <c r="S106" s="591">
        <v>0</v>
      </c>
      <c r="T106" s="595">
        <v>0</v>
      </c>
      <c r="U106" s="591">
        <v>0</v>
      </c>
      <c r="V106" s="595">
        <v>0</v>
      </c>
      <c r="W106" s="591">
        <v>0</v>
      </c>
      <c r="X106" s="595">
        <v>0</v>
      </c>
      <c r="Y106" s="591">
        <v>0</v>
      </c>
      <c r="Z106" s="595">
        <v>0</v>
      </c>
      <c r="AA106" s="591">
        <v>20.042000000000002</v>
      </c>
      <c r="AB106" s="595">
        <v>60.412999999999997</v>
      </c>
      <c r="AC106" s="591">
        <v>1.9830000000000005</v>
      </c>
      <c r="AD106" s="595">
        <v>0.45899999999999608</v>
      </c>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row>
    <row r="107" spans="1:110" s="109" customFormat="1">
      <c r="A107" s="163"/>
      <c r="B107" s="166" t="s">
        <v>447</v>
      </c>
      <c r="C107" s="591">
        <v>0</v>
      </c>
      <c r="D107" s="595">
        <v>0</v>
      </c>
      <c r="E107" s="591">
        <v>0</v>
      </c>
      <c r="F107" s="595">
        <v>0</v>
      </c>
      <c r="G107" s="591">
        <v>8.5660000000000007</v>
      </c>
      <c r="H107" s="595">
        <v>6.0549999999999997</v>
      </c>
      <c r="I107" s="591">
        <v>1.6710000000000012</v>
      </c>
      <c r="J107" s="595">
        <v>-1.1950000000000003</v>
      </c>
      <c r="K107" s="591">
        <v>215.52099999999999</v>
      </c>
      <c r="L107" s="595">
        <v>171.26900000000001</v>
      </c>
      <c r="M107" s="591">
        <v>68.46599999999998</v>
      </c>
      <c r="N107" s="595">
        <v>171.26900000000001</v>
      </c>
      <c r="O107" s="591">
        <v>27.116</v>
      </c>
      <c r="P107" s="595">
        <v>42.323</v>
      </c>
      <c r="Q107" s="591">
        <v>4.4199999999999982</v>
      </c>
      <c r="R107" s="595">
        <v>10.234000000000002</v>
      </c>
      <c r="S107" s="591">
        <v>0</v>
      </c>
      <c r="T107" s="595">
        <v>0</v>
      </c>
      <c r="U107" s="591">
        <v>0</v>
      </c>
      <c r="V107" s="595">
        <v>0</v>
      </c>
      <c r="W107" s="591">
        <v>0</v>
      </c>
      <c r="X107" s="595">
        <v>0</v>
      </c>
      <c r="Y107" s="591">
        <v>0</v>
      </c>
      <c r="Z107" s="595">
        <v>0</v>
      </c>
      <c r="AA107" s="591">
        <v>251.203</v>
      </c>
      <c r="AB107" s="595">
        <v>219.64699999999999</v>
      </c>
      <c r="AC107" s="591">
        <v>74.557000000000016</v>
      </c>
      <c r="AD107" s="595">
        <v>78.367999999999995</v>
      </c>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row>
    <row r="108" spans="1:110" s="109" customFormat="1" ht="13">
      <c r="A108" s="158"/>
      <c r="B108" s="165" t="s">
        <v>448</v>
      </c>
      <c r="C108" s="600">
        <v>0</v>
      </c>
      <c r="D108" s="594">
        <v>0</v>
      </c>
      <c r="E108" s="600">
        <v>0</v>
      </c>
      <c r="F108" s="594">
        <v>0</v>
      </c>
      <c r="G108" s="600">
        <v>-458.565</v>
      </c>
      <c r="H108" s="594">
        <v>-226.60400000000001</v>
      </c>
      <c r="I108" s="600">
        <v>-158.18599999999998</v>
      </c>
      <c r="J108" s="594">
        <v>30.972999999999985</v>
      </c>
      <c r="K108" s="600">
        <v>-805.38300000000004</v>
      </c>
      <c r="L108" s="594">
        <v>-900.15700000000004</v>
      </c>
      <c r="M108" s="600">
        <v>-188.79300000000001</v>
      </c>
      <c r="N108" s="594">
        <v>-900.15700000000004</v>
      </c>
      <c r="O108" s="600">
        <v>-154.268</v>
      </c>
      <c r="P108" s="594">
        <v>-133.023</v>
      </c>
      <c r="Q108" s="600">
        <v>-30.628</v>
      </c>
      <c r="R108" s="594">
        <v>-37.399999999999991</v>
      </c>
      <c r="S108" s="600">
        <v>0</v>
      </c>
      <c r="T108" s="594">
        <v>0</v>
      </c>
      <c r="U108" s="600">
        <v>0</v>
      </c>
      <c r="V108" s="594">
        <v>0</v>
      </c>
      <c r="W108" s="600">
        <v>0</v>
      </c>
      <c r="X108" s="594">
        <v>0</v>
      </c>
      <c r="Y108" s="600">
        <v>0</v>
      </c>
      <c r="Z108" s="594">
        <v>0</v>
      </c>
      <c r="AA108" s="600">
        <v>-1418.2159999999999</v>
      </c>
      <c r="AB108" s="595">
        <v>-1259.7840000000001</v>
      </c>
      <c r="AC108" s="600">
        <v>-377.60699999999997</v>
      </c>
      <c r="AD108" s="594">
        <v>-303.09900000000016</v>
      </c>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row>
    <row r="109" spans="1:110" s="109" customFormat="1">
      <c r="A109" s="163"/>
      <c r="B109" s="166" t="s">
        <v>449</v>
      </c>
      <c r="C109" s="591">
        <v>0</v>
      </c>
      <c r="D109" s="595">
        <v>0</v>
      </c>
      <c r="E109" s="591">
        <v>0</v>
      </c>
      <c r="F109" s="595">
        <v>0</v>
      </c>
      <c r="G109" s="591">
        <v>-3.008</v>
      </c>
      <c r="H109" s="595">
        <v>-0.252</v>
      </c>
      <c r="I109" s="591">
        <v>-2.484</v>
      </c>
      <c r="J109" s="595">
        <v>-0.161</v>
      </c>
      <c r="K109" s="591">
        <v>-30.678000000000001</v>
      </c>
      <c r="L109" s="595">
        <v>-32.826999999999998</v>
      </c>
      <c r="M109" s="591">
        <v>-6.8900000000000006</v>
      </c>
      <c r="N109" s="595">
        <v>-32.826999999999998</v>
      </c>
      <c r="O109" s="591">
        <v>0</v>
      </c>
      <c r="P109" s="595">
        <v>0</v>
      </c>
      <c r="Q109" s="591">
        <v>0</v>
      </c>
      <c r="R109" s="595">
        <v>0</v>
      </c>
      <c r="S109" s="591">
        <v>0</v>
      </c>
      <c r="T109" s="595">
        <v>0</v>
      </c>
      <c r="U109" s="591">
        <v>0</v>
      </c>
      <c r="V109" s="595">
        <v>0</v>
      </c>
      <c r="W109" s="591">
        <v>0</v>
      </c>
      <c r="X109" s="595">
        <v>0</v>
      </c>
      <c r="Y109" s="591">
        <v>0</v>
      </c>
      <c r="Z109" s="595">
        <v>0</v>
      </c>
      <c r="AA109" s="591">
        <v>-33.686</v>
      </c>
      <c r="AB109" s="595">
        <v>-33.079000000000001</v>
      </c>
      <c r="AC109" s="591">
        <v>-9.3739999999999988</v>
      </c>
      <c r="AD109" s="595">
        <v>-8.3290000000000006</v>
      </c>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row>
    <row r="110" spans="1:110" s="109" customFormat="1">
      <c r="A110" s="163"/>
      <c r="B110" s="166" t="s">
        <v>450</v>
      </c>
      <c r="C110" s="591">
        <v>0</v>
      </c>
      <c r="D110" s="595">
        <v>0</v>
      </c>
      <c r="E110" s="591">
        <v>0</v>
      </c>
      <c r="F110" s="595">
        <v>0</v>
      </c>
      <c r="G110" s="591">
        <v>0</v>
      </c>
      <c r="H110" s="595">
        <v>0</v>
      </c>
      <c r="I110" s="591">
        <v>0</v>
      </c>
      <c r="J110" s="595">
        <v>0</v>
      </c>
      <c r="K110" s="591">
        <v>-135.33799999999999</v>
      </c>
      <c r="L110" s="595">
        <v>-184.42599999999999</v>
      </c>
      <c r="M110" s="591">
        <v>-28.934999999999988</v>
      </c>
      <c r="N110" s="595">
        <v>-184.42599999999999</v>
      </c>
      <c r="O110" s="591">
        <v>0</v>
      </c>
      <c r="P110" s="595">
        <v>0</v>
      </c>
      <c r="Q110" s="591">
        <v>0</v>
      </c>
      <c r="R110" s="595">
        <v>0</v>
      </c>
      <c r="S110" s="591">
        <v>0</v>
      </c>
      <c r="T110" s="595">
        <v>0</v>
      </c>
      <c r="U110" s="591">
        <v>0</v>
      </c>
      <c r="V110" s="595">
        <v>0</v>
      </c>
      <c r="W110" s="591">
        <v>0</v>
      </c>
      <c r="X110" s="595">
        <v>0</v>
      </c>
      <c r="Y110" s="591">
        <v>0</v>
      </c>
      <c r="Z110" s="595">
        <v>0</v>
      </c>
      <c r="AA110" s="591">
        <v>-135.33799999999999</v>
      </c>
      <c r="AB110" s="595">
        <v>-184.42599999999999</v>
      </c>
      <c r="AC110" s="591">
        <v>-28.934999999999988</v>
      </c>
      <c r="AD110" s="595">
        <v>-41.521999999999991</v>
      </c>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row>
    <row r="111" spans="1:110" s="109" customFormat="1">
      <c r="A111" s="163"/>
      <c r="B111" s="166" t="s">
        <v>59</v>
      </c>
      <c r="C111" s="591">
        <v>0</v>
      </c>
      <c r="D111" s="595">
        <v>0</v>
      </c>
      <c r="E111" s="591">
        <v>0</v>
      </c>
      <c r="F111" s="595">
        <v>0</v>
      </c>
      <c r="G111" s="591">
        <v>-455.55700000000002</v>
      </c>
      <c r="H111" s="595">
        <v>-226.352</v>
      </c>
      <c r="I111" s="591">
        <v>-155.702</v>
      </c>
      <c r="J111" s="595">
        <v>31.133999999999986</v>
      </c>
      <c r="K111" s="591">
        <v>-639.36699999999996</v>
      </c>
      <c r="L111" s="595">
        <v>-682.904</v>
      </c>
      <c r="M111" s="591">
        <v>-152.96799999999996</v>
      </c>
      <c r="N111" s="595">
        <v>-682.904</v>
      </c>
      <c r="O111" s="591">
        <v>-154.268</v>
      </c>
      <c r="P111" s="595">
        <v>-133.023</v>
      </c>
      <c r="Q111" s="591">
        <v>-30.628</v>
      </c>
      <c r="R111" s="595">
        <v>-37.399999999999991</v>
      </c>
      <c r="S111" s="591">
        <v>0</v>
      </c>
      <c r="T111" s="595">
        <v>0</v>
      </c>
      <c r="U111" s="591">
        <v>0</v>
      </c>
      <c r="V111" s="595">
        <v>0</v>
      </c>
      <c r="W111" s="591">
        <v>0</v>
      </c>
      <c r="X111" s="595">
        <v>0</v>
      </c>
      <c r="Y111" s="591">
        <v>0</v>
      </c>
      <c r="Z111" s="595">
        <v>0</v>
      </c>
      <c r="AA111" s="591">
        <v>-1249.192</v>
      </c>
      <c r="AB111" s="595">
        <v>-1042.279</v>
      </c>
      <c r="AC111" s="591">
        <v>-339.298</v>
      </c>
      <c r="AD111" s="595">
        <v>-253.24800000000005</v>
      </c>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row>
    <row r="112" spans="1:110" s="109" customFormat="1">
      <c r="A112" s="163"/>
      <c r="B112" s="164" t="s">
        <v>451</v>
      </c>
      <c r="C112" s="591">
        <v>0</v>
      </c>
      <c r="D112" s="595">
        <v>0</v>
      </c>
      <c r="E112" s="591">
        <v>0</v>
      </c>
      <c r="F112" s="595">
        <v>0</v>
      </c>
      <c r="G112" s="591">
        <v>519.32399999999996</v>
      </c>
      <c r="H112" s="595">
        <v>477.62</v>
      </c>
      <c r="I112" s="591">
        <v>69.325999999999965</v>
      </c>
      <c r="J112" s="595">
        <v>14.944999999999993</v>
      </c>
      <c r="K112" s="591">
        <v>0</v>
      </c>
      <c r="L112" s="595">
        <v>0</v>
      </c>
      <c r="M112" s="591">
        <v>0</v>
      </c>
      <c r="N112" s="595">
        <v>0</v>
      </c>
      <c r="O112" s="591">
        <v>0</v>
      </c>
      <c r="P112" s="595">
        <v>0</v>
      </c>
      <c r="Q112" s="591">
        <v>0</v>
      </c>
      <c r="R112" s="595">
        <v>0</v>
      </c>
      <c r="S112" s="591">
        <v>0</v>
      </c>
      <c r="T112" s="595">
        <v>0</v>
      </c>
      <c r="U112" s="591">
        <v>0</v>
      </c>
      <c r="V112" s="595">
        <v>0</v>
      </c>
      <c r="W112" s="591">
        <v>0</v>
      </c>
      <c r="X112" s="595">
        <v>0</v>
      </c>
      <c r="Y112" s="591">
        <v>0</v>
      </c>
      <c r="Z112" s="595">
        <v>0</v>
      </c>
      <c r="AA112" s="591">
        <v>519.32399999999996</v>
      </c>
      <c r="AB112" s="595">
        <v>477.62</v>
      </c>
      <c r="AC112" s="591">
        <v>69.325999999999965</v>
      </c>
      <c r="AD112" s="595">
        <v>14.944999999999993</v>
      </c>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row>
    <row r="113" spans="1:110" s="109" customFormat="1" ht="13">
      <c r="A113" s="163"/>
      <c r="B113" s="165" t="s">
        <v>452</v>
      </c>
      <c r="C113" s="600">
        <v>0</v>
      </c>
      <c r="D113" s="594">
        <v>0</v>
      </c>
      <c r="E113" s="600">
        <v>0</v>
      </c>
      <c r="F113" s="594">
        <v>0</v>
      </c>
      <c r="G113" s="600">
        <v>-16.763999999999999</v>
      </c>
      <c r="H113" s="594">
        <v>-33.743000000000002</v>
      </c>
      <c r="I113" s="600">
        <v>-9.427999999999999</v>
      </c>
      <c r="J113" s="594">
        <v>-14.927000000000003</v>
      </c>
      <c r="K113" s="600">
        <v>-24.428000000000001</v>
      </c>
      <c r="L113" s="594">
        <v>-10.499000000000001</v>
      </c>
      <c r="M113" s="600">
        <v>-6.9269999999999996</v>
      </c>
      <c r="N113" s="594">
        <v>-10.499000000000001</v>
      </c>
      <c r="O113" s="600">
        <v>3.8980000000000001</v>
      </c>
      <c r="P113" s="594">
        <v>8.8239999999999998</v>
      </c>
      <c r="Q113" s="600">
        <v>2.2480000000000002</v>
      </c>
      <c r="R113" s="594">
        <v>2.327</v>
      </c>
      <c r="S113" s="600">
        <v>0</v>
      </c>
      <c r="T113" s="594">
        <v>0</v>
      </c>
      <c r="U113" s="600">
        <v>0</v>
      </c>
      <c r="V113" s="594">
        <v>0</v>
      </c>
      <c r="W113" s="600">
        <v>0</v>
      </c>
      <c r="X113" s="594">
        <v>0</v>
      </c>
      <c r="Y113" s="600">
        <v>0</v>
      </c>
      <c r="Z113" s="594">
        <v>0</v>
      </c>
      <c r="AA113" s="600">
        <v>-37.293999999999997</v>
      </c>
      <c r="AB113" s="594">
        <v>-35.417999999999999</v>
      </c>
      <c r="AC113" s="600">
        <v>-14.106999999999996</v>
      </c>
      <c r="AD113" s="594">
        <v>15.244999999999997</v>
      </c>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row>
    <row r="114" spans="1:110" s="109" customFormat="1">
      <c r="A114" s="162"/>
      <c r="B114" s="162"/>
      <c r="C114" s="162"/>
      <c r="D114" s="162"/>
      <c r="E114" s="711"/>
      <c r="F114" s="711"/>
      <c r="G114" s="162"/>
      <c r="H114" s="162"/>
      <c r="I114" s="711"/>
      <c r="J114" s="711"/>
      <c r="K114" s="162"/>
      <c r="L114" s="162"/>
      <c r="M114" s="711"/>
      <c r="N114" s="711"/>
      <c r="O114" s="162"/>
      <c r="P114" s="162"/>
      <c r="Q114" s="711"/>
      <c r="R114" s="711"/>
      <c r="S114" s="162"/>
      <c r="T114" s="162"/>
      <c r="U114" s="711"/>
      <c r="V114" s="711"/>
      <c r="W114" s="162"/>
      <c r="X114" s="162"/>
      <c r="Y114" s="711"/>
      <c r="Z114" s="711"/>
      <c r="AA114" s="162"/>
      <c r="AB114" s="162"/>
      <c r="AC114" s="711"/>
      <c r="AD114" s="711"/>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row>
    <row r="115" spans="1:110" s="109" customFormat="1" ht="25">
      <c r="A115" s="177"/>
      <c r="B115" s="164" t="s">
        <v>453</v>
      </c>
      <c r="C115" s="591">
        <v>0</v>
      </c>
      <c r="D115" s="595">
        <v>0</v>
      </c>
      <c r="E115" s="591">
        <v>0</v>
      </c>
      <c r="F115" s="595">
        <v>0</v>
      </c>
      <c r="G115" s="591">
        <v>-1.7000000000000001E-2</v>
      </c>
      <c r="H115" s="595">
        <v>2E-3</v>
      </c>
      <c r="I115" s="591">
        <v>3.6999999999999998E-2</v>
      </c>
      <c r="J115" s="595">
        <v>-1.4E-2</v>
      </c>
      <c r="K115" s="591">
        <v>0</v>
      </c>
      <c r="L115" s="595">
        <v>0</v>
      </c>
      <c r="M115" s="591">
        <v>0</v>
      </c>
      <c r="N115" s="595">
        <v>0</v>
      </c>
      <c r="O115" s="591">
        <v>-0.41599999999999998</v>
      </c>
      <c r="P115" s="595">
        <v>-0.89</v>
      </c>
      <c r="Q115" s="591">
        <v>-0.497</v>
      </c>
      <c r="R115" s="595">
        <v>-4.500000000000004E-2</v>
      </c>
      <c r="S115" s="591">
        <v>0</v>
      </c>
      <c r="T115" s="595">
        <v>0</v>
      </c>
      <c r="U115" s="591">
        <v>0</v>
      </c>
      <c r="V115" s="595">
        <v>0</v>
      </c>
      <c r="W115" s="591">
        <v>0</v>
      </c>
      <c r="X115" s="595">
        <v>0</v>
      </c>
      <c r="Y115" s="591">
        <v>0</v>
      </c>
      <c r="Z115" s="595">
        <v>0</v>
      </c>
      <c r="AA115" s="591">
        <v>-0.433</v>
      </c>
      <c r="AB115" s="595">
        <v>-0.88800000000000001</v>
      </c>
      <c r="AC115" s="591">
        <v>-0.46</v>
      </c>
      <c r="AD115" s="595">
        <v>-5.9000000000000052E-2</v>
      </c>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row>
    <row r="116" spans="1:110" s="109" customFormat="1" ht="13">
      <c r="A116" s="178"/>
      <c r="B116" s="164" t="s">
        <v>454</v>
      </c>
      <c r="C116" s="600">
        <v>0</v>
      </c>
      <c r="D116" s="594">
        <v>0</v>
      </c>
      <c r="E116" s="600">
        <v>0</v>
      </c>
      <c r="F116" s="594">
        <v>0</v>
      </c>
      <c r="G116" s="600">
        <v>0</v>
      </c>
      <c r="H116" s="594">
        <v>9.5000000000000001E-2</v>
      </c>
      <c r="I116" s="600">
        <v>0</v>
      </c>
      <c r="J116" s="594">
        <v>-4.8999999999999988E-2</v>
      </c>
      <c r="K116" s="600">
        <v>0</v>
      </c>
      <c r="L116" s="594">
        <v>0</v>
      </c>
      <c r="M116" s="600">
        <v>0</v>
      </c>
      <c r="N116" s="594">
        <v>0</v>
      </c>
      <c r="O116" s="600">
        <v>5.0999999999999997E-2</v>
      </c>
      <c r="P116" s="594">
        <v>0.17299999999999999</v>
      </c>
      <c r="Q116" s="600">
        <v>-1.0000000000000009E-3</v>
      </c>
      <c r="R116" s="594">
        <v>6.8999999999999992E-2</v>
      </c>
      <c r="S116" s="600">
        <v>0</v>
      </c>
      <c r="T116" s="594">
        <v>0</v>
      </c>
      <c r="U116" s="600">
        <v>0</v>
      </c>
      <c r="V116" s="594">
        <v>0</v>
      </c>
      <c r="W116" s="600">
        <v>0</v>
      </c>
      <c r="X116" s="594">
        <v>0</v>
      </c>
      <c r="Y116" s="600">
        <v>0</v>
      </c>
      <c r="Z116" s="594">
        <v>0</v>
      </c>
      <c r="AA116" s="600">
        <v>5.0999999999999997E-2</v>
      </c>
      <c r="AB116" s="594">
        <v>0.26800000000000002</v>
      </c>
      <c r="AC116" s="600">
        <v>-1.0000000000000009E-3</v>
      </c>
      <c r="AD116" s="594">
        <v>2.0000000000000018E-2</v>
      </c>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row>
    <row r="117" spans="1:110" s="109" customFormat="1" ht="13">
      <c r="A117" s="158"/>
      <c r="B117" s="166" t="s">
        <v>455</v>
      </c>
      <c r="C117" s="591">
        <v>0</v>
      </c>
      <c r="D117" s="595">
        <v>0</v>
      </c>
      <c r="E117" s="591">
        <v>0</v>
      </c>
      <c r="F117" s="595">
        <v>0</v>
      </c>
      <c r="G117" s="591">
        <v>0</v>
      </c>
      <c r="H117" s="595">
        <v>0</v>
      </c>
      <c r="I117" s="591">
        <v>0</v>
      </c>
      <c r="J117" s="595">
        <v>0</v>
      </c>
      <c r="K117" s="591">
        <v>0</v>
      </c>
      <c r="L117" s="595">
        <v>0</v>
      </c>
      <c r="M117" s="591">
        <v>0</v>
      </c>
      <c r="N117" s="595">
        <v>0</v>
      </c>
      <c r="O117" s="591">
        <v>0</v>
      </c>
      <c r="P117" s="595">
        <v>0</v>
      </c>
      <c r="Q117" s="591">
        <v>0</v>
      </c>
      <c r="R117" s="595">
        <v>0</v>
      </c>
      <c r="S117" s="591">
        <v>0</v>
      </c>
      <c r="T117" s="595">
        <v>0</v>
      </c>
      <c r="U117" s="591">
        <v>0</v>
      </c>
      <c r="V117" s="595">
        <v>0</v>
      </c>
      <c r="W117" s="591">
        <v>0</v>
      </c>
      <c r="X117" s="595">
        <v>0</v>
      </c>
      <c r="Y117" s="591">
        <v>0</v>
      </c>
      <c r="Z117" s="595">
        <v>0</v>
      </c>
      <c r="AA117" s="591">
        <v>0</v>
      </c>
      <c r="AB117" s="595">
        <v>0</v>
      </c>
      <c r="AC117" s="591">
        <v>0</v>
      </c>
      <c r="AD117" s="595">
        <v>0</v>
      </c>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row>
    <row r="118" spans="1:110" s="109" customFormat="1" ht="13">
      <c r="A118" s="158"/>
      <c r="B118" s="166" t="s">
        <v>456</v>
      </c>
      <c r="C118" s="591">
        <v>0</v>
      </c>
      <c r="D118" s="595">
        <v>0</v>
      </c>
      <c r="E118" s="591">
        <v>0</v>
      </c>
      <c r="F118" s="595">
        <v>0</v>
      </c>
      <c r="G118" s="591">
        <v>0</v>
      </c>
      <c r="H118" s="595">
        <v>9.5000000000000001E-2</v>
      </c>
      <c r="I118" s="591">
        <v>0</v>
      </c>
      <c r="J118" s="595">
        <v>-4.8999999999999988E-2</v>
      </c>
      <c r="K118" s="591">
        <v>0</v>
      </c>
      <c r="L118" s="595">
        <v>0</v>
      </c>
      <c r="M118" s="591">
        <v>0</v>
      </c>
      <c r="N118" s="595">
        <v>0</v>
      </c>
      <c r="O118" s="591">
        <v>5.0999999999999997E-2</v>
      </c>
      <c r="P118" s="595">
        <v>0.17299999999999999</v>
      </c>
      <c r="Q118" s="591">
        <v>-1.0000000000000009E-3</v>
      </c>
      <c r="R118" s="595">
        <v>6.8999999999999992E-2</v>
      </c>
      <c r="S118" s="591">
        <v>0</v>
      </c>
      <c r="T118" s="595">
        <v>0</v>
      </c>
      <c r="U118" s="591">
        <v>0</v>
      </c>
      <c r="V118" s="595">
        <v>0</v>
      </c>
      <c r="W118" s="591">
        <v>0</v>
      </c>
      <c r="X118" s="595">
        <v>0</v>
      </c>
      <c r="Y118" s="591">
        <v>0</v>
      </c>
      <c r="Z118" s="595">
        <v>0</v>
      </c>
      <c r="AA118" s="591">
        <v>5.0999999999999997E-2</v>
      </c>
      <c r="AB118" s="595">
        <v>0.26800000000000002</v>
      </c>
      <c r="AC118" s="591">
        <v>-1.0000000000000009E-3</v>
      </c>
      <c r="AD118" s="595">
        <v>2.0000000000000018E-2</v>
      </c>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row>
    <row r="119" spans="1:110" s="109" customFormat="1">
      <c r="A119" s="162"/>
      <c r="B119" s="162"/>
      <c r="C119" s="162"/>
      <c r="D119" s="162"/>
      <c r="E119" s="711"/>
      <c r="F119" s="711"/>
      <c r="G119" s="162"/>
      <c r="H119" s="162"/>
      <c r="I119" s="711"/>
      <c r="J119" s="711"/>
      <c r="K119" s="162"/>
      <c r="L119" s="162"/>
      <c r="M119" s="711"/>
      <c r="N119" s="711"/>
      <c r="O119" s="162"/>
      <c r="P119" s="162"/>
      <c r="Q119" s="711"/>
      <c r="R119" s="711"/>
      <c r="S119" s="162"/>
      <c r="T119" s="162"/>
      <c r="U119" s="711"/>
      <c r="V119" s="711"/>
      <c r="W119" s="162"/>
      <c r="X119" s="162"/>
      <c r="Y119" s="711"/>
      <c r="Z119" s="711"/>
      <c r="AA119" s="162"/>
      <c r="AB119" s="162"/>
      <c r="AC119" s="711"/>
      <c r="AD119" s="711"/>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row>
    <row r="120" spans="1:110" s="109" customFormat="1" ht="13">
      <c r="A120" s="158" t="s">
        <v>473</v>
      </c>
      <c r="B120" s="165"/>
      <c r="C120" s="600">
        <v>0</v>
      </c>
      <c r="D120" s="594">
        <v>0</v>
      </c>
      <c r="E120" s="600">
        <v>0</v>
      </c>
      <c r="F120" s="594">
        <v>0</v>
      </c>
      <c r="G120" s="600">
        <v>-116.92700000000001</v>
      </c>
      <c r="H120" s="594">
        <v>91.738</v>
      </c>
      <c r="I120" s="600">
        <v>-176.714</v>
      </c>
      <c r="J120" s="594">
        <v>31.631</v>
      </c>
      <c r="K120" s="600">
        <v>386.00799999999998</v>
      </c>
      <c r="L120" s="594">
        <v>373.44099999999997</v>
      </c>
      <c r="M120" s="600">
        <v>103.21999999999997</v>
      </c>
      <c r="N120" s="594">
        <v>373.44099999999997</v>
      </c>
      <c r="O120" s="600">
        <v>472.791</v>
      </c>
      <c r="P120" s="594">
        <v>425.92</v>
      </c>
      <c r="Q120" s="600">
        <v>85.396999999999991</v>
      </c>
      <c r="R120" s="594">
        <v>120.60700000000003</v>
      </c>
      <c r="S120" s="600">
        <v>0</v>
      </c>
      <c r="T120" s="594">
        <v>0</v>
      </c>
      <c r="U120" s="600">
        <v>0</v>
      </c>
      <c r="V120" s="594">
        <v>0</v>
      </c>
      <c r="W120" s="600">
        <v>0</v>
      </c>
      <c r="X120" s="594">
        <v>0</v>
      </c>
      <c r="Y120" s="600">
        <v>0</v>
      </c>
      <c r="Z120" s="594">
        <v>0</v>
      </c>
      <c r="AA120" s="600">
        <v>741.87199999999996</v>
      </c>
      <c r="AB120" s="594">
        <v>891.09900000000005</v>
      </c>
      <c r="AC120" s="600">
        <v>11.902999999999906</v>
      </c>
      <c r="AD120" s="594">
        <v>195.21600000000001</v>
      </c>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row>
    <row r="121" spans="1:110" s="109" customFormat="1">
      <c r="A121" s="162"/>
      <c r="B121" s="162"/>
      <c r="C121" s="162"/>
      <c r="D121" s="162"/>
      <c r="E121" s="711"/>
      <c r="F121" s="711"/>
      <c r="G121" s="162"/>
      <c r="H121" s="162"/>
      <c r="I121" s="711"/>
      <c r="J121" s="711"/>
      <c r="K121" s="162"/>
      <c r="L121" s="162"/>
      <c r="M121" s="711"/>
      <c r="N121" s="711"/>
      <c r="O121" s="162"/>
      <c r="P121" s="162"/>
      <c r="Q121" s="711"/>
      <c r="R121" s="711"/>
      <c r="S121" s="162"/>
      <c r="T121" s="162"/>
      <c r="U121" s="711"/>
      <c r="V121" s="711"/>
      <c r="W121" s="162"/>
      <c r="X121" s="162"/>
      <c r="Y121" s="711"/>
      <c r="Z121" s="711"/>
      <c r="AA121" s="162"/>
      <c r="AB121" s="162"/>
      <c r="AC121" s="711"/>
      <c r="AD121" s="71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row>
    <row r="122" spans="1:110" s="109" customFormat="1">
      <c r="A122" s="163"/>
      <c r="B122" s="164" t="s">
        <v>458</v>
      </c>
      <c r="C122" s="591">
        <v>0</v>
      </c>
      <c r="D122" s="595">
        <v>0</v>
      </c>
      <c r="E122" s="591">
        <v>0</v>
      </c>
      <c r="F122" s="595">
        <v>0</v>
      </c>
      <c r="G122" s="591">
        <v>57.215000000000003</v>
      </c>
      <c r="H122" s="595">
        <v>25.695</v>
      </c>
      <c r="I122" s="591">
        <v>86.085000000000008</v>
      </c>
      <c r="J122" s="595">
        <v>-26.006</v>
      </c>
      <c r="K122" s="591">
        <v>-17.178000000000001</v>
      </c>
      <c r="L122" s="595">
        <v>-101.259</v>
      </c>
      <c r="M122" s="591">
        <v>82.487000000000009</v>
      </c>
      <c r="N122" s="595">
        <v>-101.259</v>
      </c>
      <c r="O122" s="591">
        <v>-174.934</v>
      </c>
      <c r="P122" s="595">
        <v>-158.25700000000001</v>
      </c>
      <c r="Q122" s="591">
        <v>-33.455999999999989</v>
      </c>
      <c r="R122" s="595">
        <v>-43.081000000000003</v>
      </c>
      <c r="S122" s="591">
        <v>0</v>
      </c>
      <c r="T122" s="595">
        <v>0</v>
      </c>
      <c r="U122" s="591">
        <v>0</v>
      </c>
      <c r="V122" s="595">
        <v>0</v>
      </c>
      <c r="W122" s="591">
        <v>0</v>
      </c>
      <c r="X122" s="595">
        <v>0</v>
      </c>
      <c r="Y122" s="591">
        <v>0</v>
      </c>
      <c r="Z122" s="595">
        <v>0</v>
      </c>
      <c r="AA122" s="591">
        <v>-134.89699999999999</v>
      </c>
      <c r="AB122" s="595">
        <v>-233.821</v>
      </c>
      <c r="AC122" s="591">
        <v>135.11599999999999</v>
      </c>
      <c r="AD122" s="595">
        <v>-80.663000000000011</v>
      </c>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row>
    <row r="123" spans="1:110" s="109" customFormat="1">
      <c r="A123" s="162"/>
      <c r="B123" s="162"/>
      <c r="C123" s="162"/>
      <c r="D123" s="162"/>
      <c r="E123" s="711"/>
      <c r="F123" s="711"/>
      <c r="G123" s="162"/>
      <c r="H123" s="162"/>
      <c r="I123" s="711"/>
      <c r="J123" s="711"/>
      <c r="K123" s="162"/>
      <c r="L123" s="162"/>
      <c r="M123" s="711"/>
      <c r="N123" s="711"/>
      <c r="O123" s="162"/>
      <c r="P123" s="162"/>
      <c r="Q123" s="711"/>
      <c r="R123" s="711"/>
      <c r="S123" s="162"/>
      <c r="T123" s="162"/>
      <c r="U123" s="711"/>
      <c r="V123" s="711"/>
      <c r="W123" s="162"/>
      <c r="X123" s="162"/>
      <c r="Y123" s="711"/>
      <c r="Z123" s="711"/>
      <c r="AA123" s="162"/>
      <c r="AB123" s="162"/>
      <c r="AC123" s="711"/>
      <c r="AD123" s="711"/>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row>
    <row r="124" spans="1:110" s="109" customFormat="1" ht="13">
      <c r="A124" s="158" t="s">
        <v>459</v>
      </c>
      <c r="B124" s="165"/>
      <c r="C124" s="600">
        <v>0</v>
      </c>
      <c r="D124" s="594">
        <v>0</v>
      </c>
      <c r="E124" s="600">
        <v>0</v>
      </c>
      <c r="F124" s="594">
        <v>0</v>
      </c>
      <c r="G124" s="600">
        <v>-59.712000000000003</v>
      </c>
      <c r="H124" s="594">
        <v>117.43300000000001</v>
      </c>
      <c r="I124" s="600">
        <v>-90.629000000000005</v>
      </c>
      <c r="J124" s="594">
        <v>5.625</v>
      </c>
      <c r="K124" s="600">
        <v>368.83</v>
      </c>
      <c r="L124" s="594">
        <v>272.18200000000002</v>
      </c>
      <c r="M124" s="600">
        <v>185.70699999999999</v>
      </c>
      <c r="N124" s="594">
        <v>272.18200000000002</v>
      </c>
      <c r="O124" s="600">
        <v>297.85700000000003</v>
      </c>
      <c r="P124" s="594">
        <v>267.66300000000001</v>
      </c>
      <c r="Q124" s="600">
        <v>51.941000000000031</v>
      </c>
      <c r="R124" s="594">
        <v>77.52600000000001</v>
      </c>
      <c r="S124" s="600">
        <v>0</v>
      </c>
      <c r="T124" s="594">
        <v>0</v>
      </c>
      <c r="U124" s="600">
        <v>0</v>
      </c>
      <c r="V124" s="594">
        <v>0</v>
      </c>
      <c r="W124" s="600">
        <v>0</v>
      </c>
      <c r="X124" s="594">
        <v>0</v>
      </c>
      <c r="Y124" s="600">
        <v>0</v>
      </c>
      <c r="Z124" s="594">
        <v>0</v>
      </c>
      <c r="AA124" s="600">
        <v>606.97500000000002</v>
      </c>
      <c r="AB124" s="594">
        <v>657.27800000000002</v>
      </c>
      <c r="AC124" s="600">
        <v>147.01900000000001</v>
      </c>
      <c r="AD124" s="594">
        <v>114.553</v>
      </c>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row>
    <row r="125" spans="1:110" s="109" customFormat="1">
      <c r="A125" s="163"/>
      <c r="B125" s="164" t="s">
        <v>460</v>
      </c>
      <c r="C125" s="591">
        <v>0</v>
      </c>
      <c r="D125" s="595">
        <v>0</v>
      </c>
      <c r="E125" s="591">
        <v>0</v>
      </c>
      <c r="F125" s="595">
        <v>0</v>
      </c>
      <c r="G125" s="591">
        <v>0</v>
      </c>
      <c r="H125" s="595">
        <v>0</v>
      </c>
      <c r="I125" s="591">
        <v>0</v>
      </c>
      <c r="J125" s="595">
        <v>0</v>
      </c>
      <c r="K125" s="591">
        <v>0</v>
      </c>
      <c r="L125" s="595">
        <v>0</v>
      </c>
      <c r="M125" s="591">
        <v>0</v>
      </c>
      <c r="N125" s="595">
        <v>0</v>
      </c>
      <c r="O125" s="591">
        <v>0</v>
      </c>
      <c r="P125" s="595">
        <v>0</v>
      </c>
      <c r="Q125" s="591">
        <v>0</v>
      </c>
      <c r="R125" s="595">
        <v>0</v>
      </c>
      <c r="S125" s="591">
        <v>43.274000000000001</v>
      </c>
      <c r="T125" s="595">
        <v>152.255</v>
      </c>
      <c r="U125" s="591">
        <v>-1.099999999999568E-2</v>
      </c>
      <c r="V125" s="595">
        <v>35.10799999999999</v>
      </c>
      <c r="W125" s="591">
        <v>0</v>
      </c>
      <c r="X125" s="595">
        <v>0</v>
      </c>
      <c r="Y125" s="591">
        <v>0</v>
      </c>
      <c r="Z125" s="595">
        <v>0</v>
      </c>
      <c r="AA125" s="591">
        <v>43.274000000000001</v>
      </c>
      <c r="AB125" s="595">
        <v>152.255</v>
      </c>
      <c r="AC125" s="591">
        <v>-1.099999999999568E-2</v>
      </c>
      <c r="AD125" s="595">
        <v>35.10799999999999</v>
      </c>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row>
    <row r="126" spans="1:110" s="109" customFormat="1" ht="13">
      <c r="A126" s="158" t="s">
        <v>461</v>
      </c>
      <c r="B126" s="164"/>
      <c r="C126" s="600">
        <v>0</v>
      </c>
      <c r="D126" s="594">
        <v>0</v>
      </c>
      <c r="E126" s="600">
        <v>0</v>
      </c>
      <c r="F126" s="594">
        <v>0</v>
      </c>
      <c r="G126" s="600">
        <v>-59.712000000000003</v>
      </c>
      <c r="H126" s="594">
        <v>117.43300000000001</v>
      </c>
      <c r="I126" s="600">
        <v>-90.629000000000005</v>
      </c>
      <c r="J126" s="594">
        <v>5.625</v>
      </c>
      <c r="K126" s="600">
        <v>368.83</v>
      </c>
      <c r="L126" s="594">
        <v>272.18200000000002</v>
      </c>
      <c r="M126" s="600">
        <v>185.70699999999999</v>
      </c>
      <c r="N126" s="594">
        <v>272.18200000000002</v>
      </c>
      <c r="O126" s="600">
        <v>297.85700000000003</v>
      </c>
      <c r="P126" s="594">
        <v>267.66300000000001</v>
      </c>
      <c r="Q126" s="600">
        <v>51.941000000000031</v>
      </c>
      <c r="R126" s="594">
        <v>77.52600000000001</v>
      </c>
      <c r="S126" s="600">
        <v>43.274000000000001</v>
      </c>
      <c r="T126" s="594">
        <v>152.255</v>
      </c>
      <c r="U126" s="600">
        <v>-1.099999999999568E-2</v>
      </c>
      <c r="V126" s="594">
        <v>35.10799999999999</v>
      </c>
      <c r="W126" s="600">
        <v>0</v>
      </c>
      <c r="X126" s="594">
        <v>0</v>
      </c>
      <c r="Y126" s="600">
        <v>0</v>
      </c>
      <c r="Z126" s="594">
        <v>0</v>
      </c>
      <c r="AA126" s="600">
        <v>650.24900000000002</v>
      </c>
      <c r="AB126" s="594">
        <v>809.53300000000002</v>
      </c>
      <c r="AC126" s="600">
        <v>147.00800000000004</v>
      </c>
      <c r="AD126" s="594">
        <v>149.66100000000006</v>
      </c>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row>
    <row r="127" spans="1:110">
      <c r="C127" s="810"/>
    </row>
    <row r="128" spans="1:110">
      <c r="C128" s="810"/>
    </row>
    <row r="129" spans="1:110">
      <c r="Q129"/>
      <c r="R129"/>
      <c r="S129"/>
    </row>
    <row r="130" spans="1:110" s="109" customFormat="1" ht="13">
      <c r="A130" s="938" t="s">
        <v>0</v>
      </c>
      <c r="B130" s="939"/>
      <c r="C130" s="927" t="s">
        <v>257</v>
      </c>
      <c r="D130" s="929"/>
      <c r="E130" s="927" t="s">
        <v>7</v>
      </c>
      <c r="F130" s="929"/>
      <c r="G130" s="927" t="s">
        <v>8</v>
      </c>
      <c r="H130" s="929"/>
      <c r="I130" s="927" t="s">
        <v>9</v>
      </c>
      <c r="J130" s="929"/>
      <c r="K130" s="927" t="s">
        <v>157</v>
      </c>
      <c r="L130" s="929"/>
      <c r="M130" s="927" t="s">
        <v>374</v>
      </c>
      <c r="N130" s="929"/>
      <c r="O130" s="927" t="s">
        <v>49</v>
      </c>
      <c r="P130" s="929"/>
      <c r="Q130"/>
      <c r="R130"/>
      <c r="S130"/>
      <c r="T130" s="33"/>
      <c r="U130" s="33"/>
      <c r="V130" s="33"/>
      <c r="W130" s="33"/>
      <c r="X130" s="33"/>
      <c r="Y130" s="33"/>
      <c r="Z130" s="33"/>
      <c r="AA130" s="33"/>
      <c r="AB130" s="33"/>
      <c r="AC130" s="33"/>
      <c r="AD130" s="33"/>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row>
    <row r="131" spans="1:110" s="109" customFormat="1" ht="13">
      <c r="A131" s="960" t="s">
        <v>463</v>
      </c>
      <c r="B131" s="961"/>
      <c r="C131" s="587" t="s">
        <v>474</v>
      </c>
      <c r="D131" s="266" t="s">
        <v>475</v>
      </c>
      <c r="E131" s="587" t="s">
        <v>474</v>
      </c>
      <c r="F131" s="266" t="s">
        <v>475</v>
      </c>
      <c r="G131" s="587" t="s">
        <v>474</v>
      </c>
      <c r="H131" s="266" t="s">
        <v>475</v>
      </c>
      <c r="I131" s="587" t="s">
        <v>474</v>
      </c>
      <c r="J131" s="266" t="s">
        <v>475</v>
      </c>
      <c r="K131" s="587" t="s">
        <v>474</v>
      </c>
      <c r="L131" s="266" t="s">
        <v>475</v>
      </c>
      <c r="M131" s="587" t="s">
        <v>474</v>
      </c>
      <c r="N131" s="266" t="s">
        <v>475</v>
      </c>
      <c r="O131" s="587" t="s">
        <v>474</v>
      </c>
      <c r="P131" s="266" t="s">
        <v>475</v>
      </c>
      <c r="Q131"/>
      <c r="R131"/>
      <c r="S131"/>
      <c r="T131" s="33"/>
      <c r="U131" s="33"/>
      <c r="V131" s="33"/>
      <c r="W131" s="33"/>
      <c r="X131" s="33"/>
      <c r="Y131" s="33"/>
      <c r="Z131" s="33"/>
      <c r="AA131" s="33"/>
      <c r="AB131" s="33"/>
      <c r="AC131" s="33"/>
      <c r="AD131" s="33"/>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row>
    <row r="132" spans="1:110" s="109" customFormat="1" ht="13">
      <c r="A132" s="962"/>
      <c r="B132" s="963"/>
      <c r="C132" s="588" t="s">
        <v>255</v>
      </c>
      <c r="D132" s="267" t="s">
        <v>255</v>
      </c>
      <c r="E132" s="588" t="s">
        <v>255</v>
      </c>
      <c r="F132" s="267" t="s">
        <v>255</v>
      </c>
      <c r="G132" s="588" t="s">
        <v>255</v>
      </c>
      <c r="H132" s="267" t="s">
        <v>255</v>
      </c>
      <c r="I132" s="588" t="s">
        <v>255</v>
      </c>
      <c r="J132" s="267" t="s">
        <v>255</v>
      </c>
      <c r="K132" s="588" t="s">
        <v>255</v>
      </c>
      <c r="L132" s="267" t="s">
        <v>255</v>
      </c>
      <c r="M132" s="588" t="s">
        <v>255</v>
      </c>
      <c r="N132" s="267" t="s">
        <v>255</v>
      </c>
      <c r="O132" s="588" t="s">
        <v>255</v>
      </c>
      <c r="P132" s="267" t="s">
        <v>255</v>
      </c>
      <c r="Q132"/>
      <c r="R132"/>
      <c r="S132"/>
      <c r="T132" s="33"/>
      <c r="U132" s="33"/>
      <c r="V132" s="33"/>
      <c r="W132" s="33"/>
      <c r="X132" s="33"/>
      <c r="Y132" s="33"/>
      <c r="Z132" s="33"/>
      <c r="AA132" s="33"/>
      <c r="AB132" s="33"/>
      <c r="AC132" s="33"/>
      <c r="AD132" s="33"/>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row>
    <row r="133" spans="1:110" s="109" customFormat="1">
      <c r="A133" s="162"/>
      <c r="B133" s="162"/>
      <c r="C133" s="168"/>
      <c r="D133" s="168"/>
      <c r="E133" s="168"/>
      <c r="F133" s="168"/>
      <c r="G133" s="168"/>
      <c r="H133" s="168"/>
      <c r="I133" s="168"/>
      <c r="J133" s="168"/>
      <c r="K133" s="168"/>
      <c r="L133" s="168"/>
      <c r="M133" s="168"/>
      <c r="N133" s="168"/>
      <c r="O133" s="168"/>
      <c r="P133" s="168"/>
      <c r="Q133"/>
      <c r="R133"/>
      <c r="S133"/>
      <c r="T133" s="33"/>
      <c r="U133" s="33"/>
      <c r="V133" s="33"/>
      <c r="W133" s="33"/>
      <c r="X133" s="33"/>
      <c r="Y133" s="33"/>
      <c r="Z133" s="33"/>
      <c r="AA133" s="33"/>
      <c r="AB133" s="33"/>
      <c r="AC133" s="33"/>
      <c r="AD133" s="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row>
    <row r="134" spans="1:110" s="109" customFormat="1" ht="13">
      <c r="A134" s="158"/>
      <c r="B134" s="166" t="s">
        <v>464</v>
      </c>
      <c r="C134" s="591">
        <v>0</v>
      </c>
      <c r="D134" s="595">
        <v>0</v>
      </c>
      <c r="E134" s="591">
        <v>162.839</v>
      </c>
      <c r="F134" s="595">
        <v>41.31</v>
      </c>
      <c r="G134" s="591">
        <v>978.00300000000004</v>
      </c>
      <c r="H134" s="595">
        <v>874.56899999999996</v>
      </c>
      <c r="I134" s="591">
        <v>994.40899999999999</v>
      </c>
      <c r="J134" s="595">
        <v>278.858</v>
      </c>
      <c r="K134" s="591">
        <v>12.271000000000001</v>
      </c>
      <c r="L134" s="595">
        <v>41.31</v>
      </c>
      <c r="M134" s="591">
        <v>0</v>
      </c>
      <c r="N134" s="595">
        <v>0</v>
      </c>
      <c r="O134" s="591">
        <v>2147.5219999999999</v>
      </c>
      <c r="P134" s="595">
        <v>1391.66</v>
      </c>
      <c r="Q134"/>
      <c r="R134"/>
      <c r="S134"/>
      <c r="T134" s="33"/>
      <c r="U134" s="33"/>
      <c r="V134" s="33"/>
      <c r="W134" s="33"/>
      <c r="X134" s="33"/>
      <c r="Y134" s="33"/>
      <c r="Z134" s="33"/>
      <c r="AA134" s="33"/>
      <c r="AB134" s="33"/>
      <c r="AC134" s="33"/>
      <c r="AD134" s="33"/>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row>
    <row r="135" spans="1:110" s="109" customFormat="1" ht="13">
      <c r="A135" s="158"/>
      <c r="B135" s="166" t="s">
        <v>465</v>
      </c>
      <c r="C135" s="591">
        <v>0</v>
      </c>
      <c r="D135" s="595">
        <v>0</v>
      </c>
      <c r="E135" s="591">
        <v>-141.15600000000001</v>
      </c>
      <c r="F135" s="595">
        <v>-60.408000000000001</v>
      </c>
      <c r="G135" s="591">
        <v>-869.84699999999998</v>
      </c>
      <c r="H135" s="595">
        <v>-856.10299999999995</v>
      </c>
      <c r="I135" s="591">
        <v>-288.20299999999997</v>
      </c>
      <c r="J135" s="595">
        <v>-275.26799999999997</v>
      </c>
      <c r="K135" s="591">
        <v>-83.445999999999998</v>
      </c>
      <c r="L135" s="595">
        <v>-60.408000000000001</v>
      </c>
      <c r="M135" s="591">
        <v>0</v>
      </c>
      <c r="N135" s="595">
        <v>0</v>
      </c>
      <c r="O135" s="591">
        <v>-1382.652</v>
      </c>
      <c r="P135" s="595">
        <v>-1365.6030000000001</v>
      </c>
      <c r="Q135" s="33"/>
      <c r="R135" s="33"/>
      <c r="S135" s="33"/>
      <c r="T135" s="33"/>
      <c r="U135" s="33"/>
      <c r="V135" s="33"/>
      <c r="W135" s="33"/>
      <c r="X135" s="33"/>
      <c r="Y135" s="33"/>
      <c r="Z135" s="33"/>
      <c r="AA135" s="33"/>
      <c r="AB135" s="33"/>
      <c r="AC135" s="33"/>
      <c r="AD135" s="33"/>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row>
    <row r="136" spans="1:110" s="109" customFormat="1" ht="13">
      <c r="A136" s="158"/>
      <c r="B136" s="166" t="s">
        <v>466</v>
      </c>
      <c r="C136" s="591">
        <v>0</v>
      </c>
      <c r="D136" s="595">
        <v>0</v>
      </c>
      <c r="E136" s="591">
        <v>-12.781000000000001</v>
      </c>
      <c r="F136" s="595">
        <v>20.010999999999999</v>
      </c>
      <c r="G136" s="591">
        <v>66.123999999999995</v>
      </c>
      <c r="H136" s="595">
        <v>-232.386</v>
      </c>
      <c r="I136" s="591">
        <v>-435.19499999999999</v>
      </c>
      <c r="J136" s="595">
        <v>-231.30199999999999</v>
      </c>
      <c r="K136" s="591">
        <v>59.226999999999997</v>
      </c>
      <c r="L136" s="595">
        <v>20.010999999999999</v>
      </c>
      <c r="M136" s="591">
        <v>0</v>
      </c>
      <c r="N136" s="595">
        <v>0</v>
      </c>
      <c r="O136" s="591">
        <v>-322.625</v>
      </c>
      <c r="P136" s="595">
        <v>-463.351</v>
      </c>
      <c r="Q136" s="33"/>
      <c r="R136" s="33"/>
      <c r="S136" s="33"/>
      <c r="T136" s="33"/>
      <c r="U136" s="33"/>
      <c r="V136" s="33"/>
      <c r="W136" s="33"/>
      <c r="X136" s="33"/>
      <c r="Y136" s="33"/>
      <c r="Z136" s="33"/>
      <c r="AA136" s="33"/>
      <c r="AB136" s="33"/>
      <c r="AC136" s="33"/>
      <c r="AD136" s="33"/>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row>
    <row r="137" spans="1:110">
      <c r="C137" s="89"/>
      <c r="D137" s="89"/>
      <c r="E137" s="89"/>
      <c r="F137" s="89"/>
      <c r="G137" s="89"/>
      <c r="H137" s="89"/>
      <c r="I137" s="89"/>
      <c r="J137" s="89"/>
      <c r="K137" s="89"/>
      <c r="L137" s="89"/>
      <c r="M137" s="89"/>
      <c r="N137" s="89"/>
      <c r="O137" s="89"/>
      <c r="P137" s="89"/>
    </row>
    <row r="142" spans="1:110">
      <c r="E142" s="811"/>
      <c r="F142" s="811"/>
      <c r="G142" s="811"/>
      <c r="H142" s="811"/>
      <c r="I142" s="811"/>
      <c r="J142" s="811"/>
    </row>
    <row r="143" spans="1:110">
      <c r="E143" s="811"/>
      <c r="F143" s="811"/>
      <c r="G143" s="811"/>
      <c r="H143" s="811"/>
      <c r="I143" s="811"/>
      <c r="J143" s="811"/>
    </row>
    <row r="144" spans="1:110">
      <c r="E144" s="811"/>
      <c r="F144" s="811"/>
      <c r="G144" s="811"/>
      <c r="H144" s="811"/>
      <c r="I144" s="811"/>
      <c r="J144" s="811"/>
    </row>
    <row r="145" spans="5:10">
      <c r="E145" s="811"/>
      <c r="F145" s="811"/>
      <c r="G145" s="811"/>
      <c r="H145" s="811"/>
      <c r="I145" s="811"/>
      <c r="J145" s="811"/>
    </row>
  </sheetData>
  <mergeCells count="55">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53125" defaultRowHeight="12.5"/>
  <cols>
    <col min="3" max="3" width="30" customWidth="1"/>
    <col min="4" max="5" width="15.81640625" customWidth="1"/>
    <col min="6" max="6" width="15.453125" customWidth="1"/>
    <col min="7" max="7" width="15" hidden="1" customWidth="1"/>
  </cols>
  <sheetData>
    <row r="5" spans="3:9" ht="15.5">
      <c r="C5" s="974" t="s">
        <v>476</v>
      </c>
      <c r="D5" s="974"/>
      <c r="E5" s="974"/>
      <c r="F5" s="974"/>
      <c r="G5" s="974"/>
    </row>
    <row r="6" spans="3:9" ht="13">
      <c r="C6" s="975" t="s">
        <v>477</v>
      </c>
      <c r="D6" s="975"/>
      <c r="E6" s="975"/>
      <c r="F6" s="975"/>
      <c r="G6" s="975"/>
    </row>
    <row r="7" spans="3:9" ht="8.25" hidden="1" customHeight="1">
      <c r="C7" s="973"/>
      <c r="D7" s="973"/>
      <c r="E7" s="973"/>
      <c r="F7" s="973"/>
    </row>
    <row r="9" spans="3:9" ht="45" customHeight="1">
      <c r="C9" s="59" t="s">
        <v>478</v>
      </c>
      <c r="D9" s="59" t="s">
        <v>120</v>
      </c>
      <c r="E9" s="59" t="s">
        <v>479</v>
      </c>
      <c r="F9" s="59" t="s">
        <v>480</v>
      </c>
      <c r="G9" s="59" t="s">
        <v>481</v>
      </c>
    </row>
    <row r="10" spans="3:9" ht="13.5" customHeight="1">
      <c r="C10" s="60"/>
      <c r="D10" s="70" t="s">
        <v>482</v>
      </c>
      <c r="E10" s="70" t="s">
        <v>482</v>
      </c>
      <c r="F10" s="70" t="s">
        <v>4</v>
      </c>
      <c r="G10" s="70" t="s">
        <v>4</v>
      </c>
      <c r="H10" s="62"/>
      <c r="I10" s="62"/>
    </row>
    <row r="11" spans="3:9" ht="13">
      <c r="C11" s="63" t="s">
        <v>483</v>
      </c>
      <c r="D11" s="61"/>
      <c r="E11" s="61"/>
      <c r="F11" s="61"/>
      <c r="G11" s="61"/>
      <c r="H11" s="62"/>
      <c r="I11" s="62"/>
    </row>
    <row r="12" spans="3:9">
      <c r="C12" s="60" t="s">
        <v>257</v>
      </c>
      <c r="D12" s="61">
        <v>115625</v>
      </c>
      <c r="E12" s="61">
        <v>2350118</v>
      </c>
      <c r="F12" s="71">
        <f t="shared" ref="F12:F17" si="0">+D12/E12*4</f>
        <v>0.19679862883480745</v>
      </c>
      <c r="G12" s="71">
        <v>0.26205136598302631</v>
      </c>
      <c r="H12" s="62"/>
      <c r="I12" s="62"/>
    </row>
    <row r="13" spans="3:9">
      <c r="C13" s="60" t="s">
        <v>9</v>
      </c>
      <c r="D13" s="61">
        <v>36395</v>
      </c>
      <c r="E13" s="61">
        <v>1207616</v>
      </c>
      <c r="F13" s="71">
        <f t="shared" si="0"/>
        <v>0.12055156606073454</v>
      </c>
      <c r="G13" s="71">
        <v>0.16653419547020115</v>
      </c>
      <c r="H13" s="62"/>
      <c r="I13" s="62"/>
    </row>
    <row r="14" spans="3:9">
      <c r="C14" s="60" t="s">
        <v>7</v>
      </c>
      <c r="D14" s="61">
        <v>14999</v>
      </c>
      <c r="E14" s="61">
        <v>142944</v>
      </c>
      <c r="F14" s="71">
        <f t="shared" si="0"/>
        <v>0.41971681217819568</v>
      </c>
      <c r="G14" s="71">
        <v>0.16979656226377887</v>
      </c>
      <c r="H14" s="62"/>
      <c r="I14" s="62"/>
    </row>
    <row r="15" spans="3:9">
      <c r="C15" s="60" t="s">
        <v>169</v>
      </c>
      <c r="D15" s="61">
        <v>32174</v>
      </c>
      <c r="E15" s="61">
        <v>680395</v>
      </c>
      <c r="F15" s="71">
        <f t="shared" si="0"/>
        <v>0.18914895024213876</v>
      </c>
      <c r="G15" s="71">
        <v>0.16223657853818924</v>
      </c>
      <c r="H15" s="62"/>
      <c r="I15" s="62"/>
    </row>
    <row r="16" spans="3:9">
      <c r="C16" s="60" t="s">
        <v>484</v>
      </c>
      <c r="D16" s="61">
        <v>32517</v>
      </c>
      <c r="E16" s="61">
        <v>497773</v>
      </c>
      <c r="F16" s="71">
        <f t="shared" si="0"/>
        <v>0.2612998294403272</v>
      </c>
      <c r="G16" s="71">
        <v>0.15617793924285378</v>
      </c>
      <c r="H16" s="62"/>
      <c r="I16" s="62"/>
    </row>
    <row r="17" spans="3:9" ht="13">
      <c r="C17" s="64" t="s">
        <v>485</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ht="13">
      <c r="C19" s="63" t="s">
        <v>486</v>
      </c>
      <c r="D19" s="61"/>
      <c r="E19" s="61"/>
      <c r="F19" s="70"/>
      <c r="G19" s="70"/>
      <c r="H19" s="62"/>
      <c r="I19" s="62"/>
    </row>
    <row r="20" spans="3:9">
      <c r="C20" s="60" t="s">
        <v>257</v>
      </c>
      <c r="D20" s="61">
        <v>37244</v>
      </c>
      <c r="E20" s="61">
        <v>562855</v>
      </c>
      <c r="F20" s="71">
        <f t="shared" ref="F20:F25" si="1">+D20/E20*4</f>
        <v>0.26467918025068621</v>
      </c>
      <c r="G20" s="71">
        <v>0.30879655748641593</v>
      </c>
      <c r="H20" s="62"/>
      <c r="I20" s="62"/>
    </row>
    <row r="21" spans="3:9">
      <c r="C21" s="60" t="s">
        <v>9</v>
      </c>
      <c r="D21" s="61">
        <v>37204</v>
      </c>
      <c r="E21" s="61">
        <v>783717</v>
      </c>
      <c r="F21" s="71">
        <f t="shared" si="1"/>
        <v>0.18988486915557529</v>
      </c>
      <c r="G21" s="71">
        <v>0.27295778398474824</v>
      </c>
      <c r="H21" s="62"/>
      <c r="I21" s="62"/>
    </row>
    <row r="22" spans="3:9">
      <c r="C22" s="60" t="s">
        <v>7</v>
      </c>
      <c r="D22" s="61">
        <v>2518</v>
      </c>
      <c r="E22" s="61">
        <v>310232</v>
      </c>
      <c r="F22" s="71">
        <f t="shared" si="1"/>
        <v>3.2466025426132701E-2</v>
      </c>
      <c r="G22" s="71">
        <v>0.11185438401775805</v>
      </c>
      <c r="H22" s="62"/>
      <c r="I22" s="62"/>
    </row>
    <row r="23" spans="3:9">
      <c r="C23" s="60" t="s">
        <v>169</v>
      </c>
      <c r="D23" s="61">
        <v>22042</v>
      </c>
      <c r="E23" s="61">
        <v>352571</v>
      </c>
      <c r="F23" s="71">
        <f t="shared" si="1"/>
        <v>0.25007161678073353</v>
      </c>
      <c r="G23" s="71">
        <v>0.2213841453434448</v>
      </c>
      <c r="H23" s="62"/>
      <c r="I23" s="62"/>
    </row>
    <row r="24" spans="3:9">
      <c r="C24" s="60" t="s">
        <v>487</v>
      </c>
      <c r="D24" s="61">
        <v>106978</v>
      </c>
      <c r="E24" s="61">
        <v>1467208</v>
      </c>
      <c r="F24" s="71">
        <f t="shared" si="1"/>
        <v>0.29165053625661802</v>
      </c>
      <c r="G24" s="71">
        <v>0.33533739354956343</v>
      </c>
      <c r="H24" s="62"/>
      <c r="I24" s="62"/>
    </row>
    <row r="25" spans="3:9" ht="16.5" customHeight="1">
      <c r="C25" s="64" t="s">
        <v>488</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t="13" hidden="1">
      <c r="C27" s="64" t="s">
        <v>489</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490</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491</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
  <cols>
    <col min="1" max="1" width="3.453125" style="23" customWidth="1"/>
    <col min="2" max="2" width="22.54296875" style="23" customWidth="1"/>
    <col min="3" max="3" width="14.453125" style="23" customWidth="1"/>
    <col min="4" max="7" width="12" style="23" customWidth="1"/>
    <col min="8" max="8" width="1.26953125" style="23" customWidth="1"/>
    <col min="9" max="9" width="1.1796875" style="23" customWidth="1"/>
    <col min="10" max="16384" width="4" style="23"/>
  </cols>
  <sheetData>
    <row r="3" spans="1:15" s="1" customFormat="1" ht="14">
      <c r="B3" s="35"/>
      <c r="C3" s="34" t="s">
        <v>492</v>
      </c>
      <c r="D3" s="982" t="s">
        <v>493</v>
      </c>
      <c r="E3" s="978"/>
      <c r="F3" s="978" t="s">
        <v>494</v>
      </c>
      <c r="G3" s="979"/>
      <c r="H3" s="2"/>
      <c r="I3" s="2"/>
      <c r="J3" s="2"/>
      <c r="L3" s="3"/>
      <c r="M3" s="3"/>
    </row>
    <row r="4" spans="1:15" s="1" customFormat="1" ht="14">
      <c r="B4" s="39" t="s">
        <v>495</v>
      </c>
      <c r="C4" s="40" t="s">
        <v>496</v>
      </c>
      <c r="D4" s="983" t="s">
        <v>497</v>
      </c>
      <c r="E4" s="980"/>
      <c r="F4" s="980" t="s">
        <v>498</v>
      </c>
      <c r="G4" s="981"/>
      <c r="H4" s="2"/>
      <c r="I4" s="2"/>
      <c r="J4" s="2"/>
      <c r="L4" s="3"/>
      <c r="M4" s="3"/>
    </row>
    <row r="5" spans="1:15" s="1" customFormat="1" ht="14">
      <c r="B5" s="41"/>
      <c r="C5" s="42" t="s">
        <v>499</v>
      </c>
      <c r="D5" s="38" t="e">
        <f>+#REF!</f>
        <v>#REF!</v>
      </c>
      <c r="E5" s="4" t="str">
        <f>+'Property, plant and equipment'!D6</f>
        <v xml:space="preserve"> December 2023</v>
      </c>
      <c r="F5" s="5" t="e">
        <f>+D5</f>
        <v>#REF!</v>
      </c>
      <c r="G5" s="6" t="str">
        <f>+E5</f>
        <v xml:space="preserve"> December 2023</v>
      </c>
      <c r="H5" s="2"/>
      <c r="I5" s="2"/>
      <c r="J5" s="2"/>
      <c r="L5" s="3"/>
      <c r="M5" s="3"/>
    </row>
    <row r="6" spans="1:15" s="1" customFormat="1" ht="6" customHeight="1">
      <c r="B6" s="7"/>
      <c r="C6" s="7"/>
      <c r="D6" s="7"/>
      <c r="E6" s="7"/>
      <c r="F6" s="7"/>
      <c r="G6" s="7"/>
      <c r="H6" s="7"/>
      <c r="I6" s="7"/>
      <c r="J6" s="2"/>
      <c r="L6" s="3"/>
      <c r="M6" s="3"/>
    </row>
    <row r="7" spans="1:15" s="8" customFormat="1" ht="18" customHeight="1">
      <c r="B7" s="9" t="s">
        <v>500</v>
      </c>
      <c r="C7" s="10" t="s">
        <v>501</v>
      </c>
      <c r="D7" s="11">
        <v>18461</v>
      </c>
      <c r="E7" s="12">
        <v>20730.5</v>
      </c>
      <c r="F7" s="13">
        <v>0.40300000000000002</v>
      </c>
      <c r="G7" s="14">
        <v>0.437</v>
      </c>
      <c r="H7" s="2"/>
      <c r="I7" s="15"/>
      <c r="J7" s="15"/>
      <c r="K7" s="15"/>
      <c r="L7" s="3"/>
      <c r="M7" s="3"/>
      <c r="N7" s="16"/>
      <c r="O7" s="16"/>
    </row>
    <row r="8" spans="1:15" s="8" customFormat="1" ht="18" customHeight="1">
      <c r="B8" s="17" t="s">
        <v>7</v>
      </c>
      <c r="C8" s="10" t="s">
        <v>502</v>
      </c>
      <c r="D8" s="11">
        <v>11603.3</v>
      </c>
      <c r="E8" s="18">
        <v>12578.8</v>
      </c>
      <c r="F8" s="13">
        <v>0.14000000000000001</v>
      </c>
      <c r="G8" s="19">
        <v>0.14299999999999999</v>
      </c>
      <c r="H8" s="2"/>
      <c r="I8" s="15"/>
      <c r="J8" s="15"/>
      <c r="L8" s="3"/>
      <c r="M8" s="3"/>
      <c r="N8" s="16"/>
      <c r="O8" s="16"/>
    </row>
    <row r="9" spans="1:15" s="8" customFormat="1" ht="18" customHeight="1">
      <c r="B9" s="17" t="s">
        <v>169</v>
      </c>
      <c r="C9" s="10" t="s">
        <v>503</v>
      </c>
      <c r="D9" s="11">
        <v>4327.6000000000004</v>
      </c>
      <c r="E9" s="18">
        <v>4599.8999999999996</v>
      </c>
      <c r="F9" s="13">
        <v>0.23300000000000001</v>
      </c>
      <c r="G9" s="19">
        <v>0.23599999999999999</v>
      </c>
      <c r="H9" s="2"/>
      <c r="I9" s="15"/>
      <c r="J9" s="15"/>
      <c r="L9" s="3"/>
      <c r="M9" s="3"/>
      <c r="N9" s="16"/>
      <c r="O9" s="16"/>
    </row>
    <row r="10" spans="1:15" s="8" customFormat="1" ht="18" customHeight="1">
      <c r="B10" s="17" t="s">
        <v>9</v>
      </c>
      <c r="C10" s="10" t="s">
        <v>502</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504</v>
      </c>
      <c r="C11" s="10" t="s">
        <v>503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76" t="s">
        <v>505</v>
      </c>
      <c r="C13" s="97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506</v>
      </c>
      <c r="D15" s="29"/>
      <c r="E15" s="29"/>
    </row>
    <row r="16" spans="1:15" ht="12.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
      <c r="B19" s="28"/>
      <c r="D19" s="26"/>
      <c r="E19" s="26"/>
      <c r="H19" s="2"/>
      <c r="I19" s="2"/>
      <c r="J19" s="2"/>
    </row>
    <row r="20" spans="1:10" ht="14">
      <c r="E20" s="29"/>
      <c r="H20" s="2"/>
      <c r="I20" s="2"/>
      <c r="J20" s="2"/>
    </row>
    <row r="21" spans="1:10" ht="12.5">
      <c r="D21" s="29"/>
      <c r="E21" s="29"/>
    </row>
    <row r="22" spans="1:10" ht="12.5">
      <c r="D22" s="29"/>
      <c r="E22" s="29"/>
    </row>
    <row r="23" spans="1:10" ht="12.5">
      <c r="D23" s="29"/>
      <c r="E23" s="29"/>
    </row>
    <row r="24" spans="1:10" ht="12.5">
      <c r="D24" s="29"/>
      <c r="E24" s="29"/>
    </row>
    <row r="25" spans="1:10" ht="12.5">
      <c r="D25" s="29"/>
      <c r="E25" s="29"/>
    </row>
    <row r="26" spans="1:10" ht="12.5">
      <c r="D26" s="29"/>
      <c r="E26" s="29"/>
    </row>
    <row r="27" spans="1:10" ht="12.5">
      <c r="D27" s="29"/>
      <c r="E27" s="29"/>
      <c r="F27" s="30"/>
      <c r="G27" s="30"/>
    </row>
    <row r="28" spans="1:10" ht="12.5">
      <c r="D28" s="29"/>
      <c r="E28" s="29"/>
      <c r="F28" s="29"/>
    </row>
    <row r="29" spans="1:10" ht="12.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53125" defaultRowHeight="12.5"/>
  <cols>
    <col min="1" max="2" width="11.453125" style="47"/>
    <col min="3" max="3" width="33" style="47" customWidth="1"/>
    <col min="4" max="6" width="16.26953125" style="47" customWidth="1"/>
    <col min="7" max="16384" width="11.453125" style="47"/>
  </cols>
  <sheetData>
    <row r="4" spans="3:6" ht="15">
      <c r="C4" s="984" t="s">
        <v>507</v>
      </c>
      <c r="D4" s="984"/>
      <c r="E4" s="984"/>
      <c r="F4" s="984"/>
    </row>
    <row r="5" spans="3:6">
      <c r="C5" s="48"/>
      <c r="D5" s="48"/>
      <c r="E5" s="48"/>
    </row>
    <row r="6" spans="3:6" ht="25.5" customHeight="1">
      <c r="C6" s="37" t="s">
        <v>508</v>
      </c>
      <c r="D6" s="46" t="e">
        <f>+#REF!</f>
        <v>#REF!</v>
      </c>
      <c r="E6" s="32" t="e">
        <f>+#REF!</f>
        <v>#REF!</v>
      </c>
      <c r="F6" s="32" t="s">
        <v>509</v>
      </c>
    </row>
    <row r="7" spans="3:6" ht="6.75" customHeight="1">
      <c r="C7" s="49"/>
      <c r="D7" s="50"/>
      <c r="E7" s="50"/>
      <c r="F7" s="50"/>
    </row>
    <row r="8" spans="3:6" ht="14">
      <c r="C8" s="51" t="s">
        <v>510</v>
      </c>
      <c r="D8" s="55">
        <v>-224930</v>
      </c>
      <c r="E8" s="56">
        <v>-352977</v>
      </c>
      <c r="F8" s="56">
        <f>+E8-D8</f>
        <v>-128047</v>
      </c>
    </row>
    <row r="9" spans="3:6" ht="14">
      <c r="C9" s="51" t="s">
        <v>511</v>
      </c>
      <c r="D9" s="55">
        <v>-50747</v>
      </c>
      <c r="E9" s="56">
        <v>-97997</v>
      </c>
      <c r="F9" s="56">
        <f>+E9-D9</f>
        <v>-47250</v>
      </c>
    </row>
    <row r="10" spans="3:6" ht="6" customHeight="1">
      <c r="C10" s="52"/>
      <c r="D10" s="53"/>
      <c r="E10" s="53"/>
      <c r="F10" s="53"/>
    </row>
    <row r="11" spans="3:6" ht="15.75" customHeight="1">
      <c r="C11" s="54" t="s">
        <v>49</v>
      </c>
      <c r="D11" s="57">
        <f>SUM(D8:D10)</f>
        <v>-275677</v>
      </c>
      <c r="E11" s="58">
        <f>SUM(E8:E9)</f>
        <v>-450974</v>
      </c>
      <c r="F11" s="58">
        <f>SUM(F8:F9)</f>
        <v>-175297</v>
      </c>
    </row>
    <row r="13" spans="3:6">
      <c r="D13" s="76">
        <f>+D11-'Income Statement'!C30</f>
        <v>-275333.38900000002</v>
      </c>
      <c r="E13" s="76">
        <f>+E11-'Income Statement'!D30</f>
        <v>-450301.09899999999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6"/>
  <sheetViews>
    <sheetView showGridLines="0" topLeftCell="B1" workbookViewId="0">
      <selection activeCell="H5" sqref="H5"/>
    </sheetView>
  </sheetViews>
  <sheetFormatPr baseColWidth="10" defaultColWidth="4" defaultRowHeight="12.5"/>
  <cols>
    <col min="1" max="1" width="3.453125" style="129" customWidth="1"/>
    <col min="2" max="2" width="40.453125" style="129" customWidth="1"/>
    <col min="3" max="3" width="15.453125" style="129" customWidth="1"/>
    <col min="4" max="4" width="16.54296875" style="129" customWidth="1"/>
    <col min="5" max="5" width="14.54296875" style="129" customWidth="1"/>
    <col min="6" max="6" width="7.453125" style="129" customWidth="1"/>
    <col min="7" max="7" width="11.7265625" style="129" customWidth="1"/>
    <col min="8" max="8" width="9.81640625" style="129" customWidth="1"/>
    <col min="9" max="9" width="7.26953125" style="129" customWidth="1"/>
    <col min="10" max="10" width="1.81640625" style="129" customWidth="1"/>
    <col min="11" max="11" width="16.453125" style="129" customWidth="1"/>
    <col min="12" max="12" width="14.54296875" style="129" customWidth="1"/>
    <col min="13" max="13" width="7.453125" style="129" customWidth="1"/>
    <col min="14" max="14" width="10.1796875" style="129" customWidth="1"/>
    <col min="15" max="15" width="10.453125" style="129" customWidth="1"/>
    <col min="16" max="16" width="10.1796875" style="129" customWidth="1"/>
    <col min="17" max="17" width="1.7265625" style="129" customWidth="1"/>
    <col min="18" max="19" width="14.54296875" style="129" bestFit="1" customWidth="1"/>
    <col min="20" max="20" width="1.7265625" style="129" customWidth="1"/>
    <col min="21" max="21" width="14.54296875" style="129" customWidth="1"/>
    <col min="22" max="22" width="13.54296875" style="129" customWidth="1"/>
    <col min="23" max="23" width="8.453125" style="129" customWidth="1"/>
    <col min="24" max="24" width="11" style="129" customWidth="1"/>
    <col min="25" max="25" width="11.81640625" style="129" customWidth="1"/>
    <col min="26" max="26" width="8.7265625" style="129" customWidth="1"/>
    <col min="27" max="27" width="7.81640625" style="129" customWidth="1"/>
    <col min="28" max="28" width="8.1796875" style="129" customWidth="1"/>
    <col min="29" max="16384" width="4" style="129"/>
  </cols>
  <sheetData>
    <row r="2" spans="1:29">
      <c r="B2" s="304"/>
      <c r="C2" s="304"/>
      <c r="D2" s="304"/>
      <c r="E2" s="304"/>
      <c r="F2" s="304"/>
      <c r="G2" s="304"/>
      <c r="H2" s="304"/>
      <c r="I2" s="304"/>
      <c r="K2" s="304"/>
      <c r="L2" s="304"/>
      <c r="M2" s="304"/>
      <c r="N2" s="304"/>
      <c r="O2" s="304"/>
      <c r="P2" s="304"/>
      <c r="R2" s="304"/>
      <c r="S2" s="304"/>
    </row>
    <row r="3" spans="1:29" ht="15" customHeight="1">
      <c r="A3" s="127"/>
      <c r="B3" s="835" t="s">
        <v>21</v>
      </c>
      <c r="C3" s="829" t="s">
        <v>22</v>
      </c>
      <c r="D3" s="841" t="s">
        <v>23</v>
      </c>
      <c r="E3" s="841"/>
      <c r="F3" s="841"/>
      <c r="G3" s="841"/>
      <c r="H3" s="841"/>
      <c r="I3" s="839"/>
      <c r="J3" s="647"/>
      <c r="K3" s="842" t="s">
        <v>24</v>
      </c>
      <c r="L3" s="843"/>
      <c r="M3" s="843"/>
      <c r="N3" s="843"/>
      <c r="O3" s="843"/>
      <c r="P3" s="844"/>
      <c r="Q3" s="127"/>
      <c r="R3" s="838" t="s">
        <v>25</v>
      </c>
      <c r="S3" s="839"/>
      <c r="T3" s="118"/>
      <c r="W3" s="118"/>
      <c r="X3" s="118"/>
      <c r="Y3" s="118"/>
    </row>
    <row r="4" spans="1:29" ht="15" customHeight="1">
      <c r="A4" s="127"/>
      <c r="B4" s="835"/>
      <c r="C4" s="829"/>
      <c r="D4" s="840" t="s">
        <v>14</v>
      </c>
      <c r="E4" s="840"/>
      <c r="F4" s="840"/>
      <c r="G4" s="840" t="s">
        <v>15</v>
      </c>
      <c r="H4" s="840"/>
      <c r="I4" s="840"/>
      <c r="J4" s="120"/>
      <c r="K4" s="840" t="s">
        <v>14</v>
      </c>
      <c r="L4" s="840"/>
      <c r="M4" s="840"/>
      <c r="N4" s="840" t="s">
        <v>15</v>
      </c>
      <c r="O4" s="840"/>
      <c r="P4" s="840"/>
      <c r="Q4" s="120"/>
      <c r="R4" s="837"/>
      <c r="S4" s="837"/>
      <c r="T4" s="118"/>
      <c r="W4" s="118"/>
      <c r="X4" s="118"/>
      <c r="Y4" s="118"/>
    </row>
    <row r="5" spans="1:29" s="756" customFormat="1" ht="13">
      <c r="A5" s="128"/>
      <c r="B5" s="836"/>
      <c r="C5" s="830"/>
      <c r="D5" s="278" t="s">
        <v>2</v>
      </c>
      <c r="E5" s="279" t="s">
        <v>3</v>
      </c>
      <c r="F5" s="279" t="s">
        <v>4</v>
      </c>
      <c r="G5" s="278" t="str">
        <f>'Reported EBITDA'!$F$5</f>
        <v>Q4 2024</v>
      </c>
      <c r="H5" s="279" t="str">
        <f>'Reported EBITDA'!$G$5</f>
        <v>Q4 2023</v>
      </c>
      <c r="I5" s="279" t="s">
        <v>4</v>
      </c>
      <c r="J5" s="121"/>
      <c r="K5" s="278" t="s">
        <v>2</v>
      </c>
      <c r="L5" s="279" t="s">
        <v>3</v>
      </c>
      <c r="M5" s="279" t="s">
        <v>4</v>
      </c>
      <c r="N5" s="278" t="str">
        <f>'Reported EBITDA'!$F$5</f>
        <v>Q4 2024</v>
      </c>
      <c r="O5" s="279" t="str">
        <f>'Reported EBITDA'!$G$5</f>
        <v>Q4 2023</v>
      </c>
      <c r="P5" s="279" t="s">
        <v>4</v>
      </c>
      <c r="Q5" s="121"/>
      <c r="R5" s="278" t="s">
        <v>2</v>
      </c>
      <c r="S5" s="279" t="s">
        <v>3</v>
      </c>
      <c r="T5" s="755"/>
      <c r="U5" s="129"/>
      <c r="V5" s="129"/>
      <c r="W5" s="755"/>
      <c r="X5" s="755"/>
      <c r="Y5" s="755"/>
    </row>
    <row r="6" spans="1:29" s="756" customFormat="1" ht="9" customHeight="1">
      <c r="A6" s="128"/>
      <c r="B6" s="121"/>
      <c r="C6" s="121"/>
      <c r="D6" s="294"/>
      <c r="E6" s="121"/>
      <c r="F6" s="121"/>
      <c r="G6" s="121"/>
      <c r="H6" s="121"/>
      <c r="I6" s="121"/>
      <c r="J6" s="121"/>
      <c r="K6" s="294"/>
      <c r="L6" s="121"/>
      <c r="M6" s="121"/>
      <c r="N6" s="121"/>
      <c r="O6" s="121"/>
      <c r="P6" s="121"/>
      <c r="Q6" s="121"/>
      <c r="R6" s="292"/>
      <c r="S6" s="122"/>
      <c r="T6" s="755"/>
      <c r="U6" s="129"/>
      <c r="V6" s="129"/>
      <c r="W6" s="755"/>
      <c r="X6" s="755"/>
      <c r="Y6" s="755"/>
    </row>
    <row r="7" spans="1:29" ht="13">
      <c r="A7" s="127"/>
      <c r="B7" s="117" t="s">
        <v>26</v>
      </c>
      <c r="C7" s="117" t="s">
        <v>27</v>
      </c>
      <c r="D7" s="295">
        <v>2.9920200000000001</v>
      </c>
      <c r="E7" s="274">
        <v>4.4613492501081797</v>
      </c>
      <c r="F7" s="182">
        <v>-0.32934638552956841</v>
      </c>
      <c r="G7" s="295">
        <v>0.47317000000000009</v>
      </c>
      <c r="H7" s="274">
        <v>0.81882344985818012</v>
      </c>
      <c r="I7" s="182">
        <v>-0.42213428293736222</v>
      </c>
      <c r="J7" s="119"/>
      <c r="K7" s="295">
        <v>2.9901900000000001</v>
      </c>
      <c r="L7" s="274">
        <v>4.4597355069999995</v>
      </c>
      <c r="M7" s="182">
        <v>-0.32951404958733566</v>
      </c>
      <c r="N7" s="295">
        <v>0.47274000000000022</v>
      </c>
      <c r="O7" s="274">
        <v>0.8185403899999999</v>
      </c>
      <c r="P7" s="182">
        <v>-0.42245977623657605</v>
      </c>
      <c r="Q7" s="119"/>
      <c r="R7" s="293">
        <v>1.9881852614791681E-2</v>
      </c>
      <c r="S7" s="226">
        <v>4.1235481829600892E-2</v>
      </c>
      <c r="T7" s="757"/>
      <c r="W7" s="118"/>
      <c r="X7" s="757"/>
      <c r="Y7" s="757"/>
      <c r="Z7" s="758"/>
    </row>
    <row r="8" spans="1:29" ht="13">
      <c r="A8" s="127"/>
      <c r="B8" s="117" t="s">
        <v>28</v>
      </c>
      <c r="C8" s="117" t="s">
        <v>29</v>
      </c>
      <c r="D8" s="295">
        <v>37.999246644790432</v>
      </c>
      <c r="E8" s="274">
        <v>34.460646659230413</v>
      </c>
      <c r="F8" s="182">
        <v>0.10268524617521035</v>
      </c>
      <c r="G8" s="295">
        <v>9.067220677372168</v>
      </c>
      <c r="H8" s="274">
        <v>8.7119429111654405</v>
      </c>
      <c r="I8" s="182">
        <v>4.0780543425209315E-2</v>
      </c>
      <c r="J8" s="119"/>
      <c r="K8" s="295">
        <v>20.740182158841417</v>
      </c>
      <c r="L8" s="274">
        <v>17.625011730879947</v>
      </c>
      <c r="M8" s="182">
        <v>0.1767471406843677</v>
      </c>
      <c r="N8" s="295">
        <v>5.2086970717181922</v>
      </c>
      <c r="O8" s="274">
        <v>4.3684632642091277</v>
      </c>
      <c r="P8" s="182">
        <v>0.19234082025894783</v>
      </c>
      <c r="Q8" s="119"/>
      <c r="R8" s="293">
        <v>6.7889433708502131E-2</v>
      </c>
      <c r="S8" s="226">
        <v>6.5287554236176909E-2</v>
      </c>
      <c r="T8" s="757"/>
      <c r="U8" s="759"/>
      <c r="W8" s="118"/>
      <c r="X8" s="757"/>
      <c r="Y8" s="757"/>
      <c r="Z8" s="758"/>
    </row>
    <row r="9" spans="1:29" ht="13">
      <c r="A9" s="127"/>
      <c r="B9" s="117" t="s">
        <v>30</v>
      </c>
      <c r="C9" s="117" t="s">
        <v>31</v>
      </c>
      <c r="D9" s="295">
        <v>21.268393338736001</v>
      </c>
      <c r="E9" s="274">
        <v>21.614984047505551</v>
      </c>
      <c r="F9" s="182">
        <v>-1.6034742751038444E-2</v>
      </c>
      <c r="G9" s="295">
        <v>5.171589959070003</v>
      </c>
      <c r="H9" s="274">
        <v>5.0595263861955511</v>
      </c>
      <c r="I9" s="182">
        <v>2.2149024300022857E-2</v>
      </c>
      <c r="J9" s="119"/>
      <c r="K9" s="295">
        <v>14.030095370770001</v>
      </c>
      <c r="L9" s="274">
        <v>15.958555978629997</v>
      </c>
      <c r="M9" s="182">
        <v>-0.12084179862152855</v>
      </c>
      <c r="N9" s="295">
        <v>2.6711692658300006</v>
      </c>
      <c r="O9" s="274">
        <v>3.0167976130599952</v>
      </c>
      <c r="P9" s="182">
        <v>-0.11456795965819433</v>
      </c>
      <c r="Q9" s="119"/>
      <c r="R9" s="293">
        <v>0.3453496002419435</v>
      </c>
      <c r="S9" s="226">
        <v>0.27052046198155527</v>
      </c>
      <c r="T9" s="757"/>
      <c r="U9" s="759"/>
      <c r="W9" s="118"/>
      <c r="X9" s="757"/>
      <c r="Y9" s="757"/>
      <c r="Z9" s="758"/>
    </row>
    <row r="10" spans="1:29" ht="13">
      <c r="A10" s="127"/>
      <c r="B10" s="280" t="s">
        <v>32</v>
      </c>
      <c r="C10" s="302" t="s">
        <v>33</v>
      </c>
      <c r="D10" s="301">
        <v>3.4689150097872883</v>
      </c>
      <c r="E10" s="300">
        <v>3.3282361626863604</v>
      </c>
      <c r="F10" s="281">
        <v>4.2268288734468973E-2</v>
      </c>
      <c r="G10" s="301">
        <v>0.98678393744939108</v>
      </c>
      <c r="H10" s="300">
        <v>0.91990389085979674</v>
      </c>
      <c r="I10" s="281">
        <v>7.2703297870698513E-2</v>
      </c>
      <c r="J10" s="119"/>
      <c r="K10" s="301">
        <v>2.6042879999999999</v>
      </c>
      <c r="L10" s="300">
        <v>2.1918747744681233</v>
      </c>
      <c r="M10" s="281">
        <v>0.18815546870461719</v>
      </c>
      <c r="N10" s="301">
        <v>0.72393351017137952</v>
      </c>
      <c r="O10" s="300">
        <v>0.56060468815343434</v>
      </c>
      <c r="P10" s="281">
        <v>0.29134401739652072</v>
      </c>
      <c r="Q10" s="119"/>
      <c r="R10" s="515">
        <v>8.8202937527063222E-2</v>
      </c>
      <c r="S10" s="516">
        <v>0.18369290714504155</v>
      </c>
      <c r="T10" s="757"/>
      <c r="U10" s="759"/>
      <c r="W10" s="118"/>
      <c r="X10" s="118"/>
      <c r="Y10" s="118"/>
      <c r="Z10" s="758"/>
    </row>
    <row r="11" spans="1:29" ht="13">
      <c r="A11" s="127"/>
      <c r="B11" s="280"/>
      <c r="C11" s="280"/>
      <c r="D11" s="299"/>
      <c r="E11" s="300"/>
      <c r="F11" s="281"/>
      <c r="G11" s="299"/>
      <c r="H11" s="300"/>
      <c r="I11" s="281"/>
      <c r="J11" s="119"/>
      <c r="K11" s="119"/>
      <c r="L11" s="119"/>
      <c r="M11" s="119"/>
      <c r="N11" s="119"/>
      <c r="O11" s="119"/>
      <c r="P11" s="119"/>
      <c r="Q11" s="119"/>
      <c r="R11" s="198"/>
      <c r="S11" s="125"/>
      <c r="T11" s="757"/>
      <c r="U11" s="759"/>
      <c r="W11" s="118"/>
      <c r="X11" s="118"/>
      <c r="Y11" s="118"/>
      <c r="Z11" s="758"/>
    </row>
    <row r="12" spans="1:29" s="762" customFormat="1" ht="13">
      <c r="A12" s="130"/>
      <c r="B12" s="321" t="s">
        <v>34</v>
      </c>
      <c r="C12" s="282"/>
      <c r="D12" s="297">
        <v>65.728574993313714</v>
      </c>
      <c r="E12" s="298">
        <v>63.865216119530501</v>
      </c>
      <c r="F12" s="285">
        <v>2.9176427905539981E-2</v>
      </c>
      <c r="G12" s="297">
        <v>15.698764573891562</v>
      </c>
      <c r="H12" s="298">
        <v>15.510196638078966</v>
      </c>
      <c r="I12" s="285">
        <v>1.2157675380442656E-2</v>
      </c>
      <c r="J12" s="119"/>
      <c r="K12" s="297">
        <v>40.364755529611415</v>
      </c>
      <c r="L12" s="298">
        <v>40.235177990978066</v>
      </c>
      <c r="M12" s="285">
        <v>3.2205036762209538E-3</v>
      </c>
      <c r="N12" s="297">
        <v>9.0765398477195713</v>
      </c>
      <c r="O12" s="298">
        <v>8.7644059554225571</v>
      </c>
      <c r="P12" s="285">
        <v>3.5613810437876481E-2</v>
      </c>
      <c r="Q12" s="119"/>
      <c r="R12" s="127"/>
      <c r="S12" s="127"/>
      <c r="T12" s="760"/>
      <c r="U12" s="761"/>
      <c r="W12" s="137"/>
      <c r="X12" s="137"/>
      <c r="Y12" s="137"/>
      <c r="Z12" s="763"/>
    </row>
    <row r="13" spans="1:29" ht="13.5" customHeight="1">
      <c r="A13" s="118"/>
      <c r="B13" s="123"/>
      <c r="C13" s="123"/>
      <c r="D13" s="124"/>
      <c r="E13" s="124"/>
      <c r="F13" s="123"/>
      <c r="G13" s="123"/>
      <c r="H13" s="123"/>
      <c r="I13" s="123"/>
      <c r="J13" s="123"/>
      <c r="K13" s="123"/>
      <c r="L13" s="123"/>
      <c r="M13" s="123"/>
      <c r="N13" s="123"/>
      <c r="O13" s="123"/>
      <c r="P13" s="123"/>
      <c r="Q13" s="123"/>
      <c r="R13" s="123"/>
      <c r="S13" s="123"/>
      <c r="T13" s="764"/>
      <c r="U13" s="118"/>
      <c r="V13" s="118"/>
      <c r="W13" s="118"/>
      <c r="X13" s="118"/>
      <c r="Z13" s="118"/>
      <c r="AA13" s="118"/>
      <c r="AB13" s="118"/>
      <c r="AC13" s="758"/>
    </row>
    <row r="14" spans="1:29">
      <c r="B14" s="845" t="s">
        <v>35</v>
      </c>
      <c r="C14" s="845"/>
      <c r="D14" s="845"/>
      <c r="E14" s="845"/>
      <c r="F14" s="845"/>
      <c r="G14" s="845"/>
      <c r="H14" s="845"/>
      <c r="I14" s="845"/>
      <c r="J14" s="845"/>
      <c r="K14" s="845"/>
      <c r="L14" s="845"/>
      <c r="M14" s="845"/>
      <c r="N14" s="845"/>
      <c r="O14" s="845"/>
      <c r="P14" s="845"/>
      <c r="Q14" s="845"/>
      <c r="R14" s="845"/>
      <c r="S14" s="845"/>
      <c r="T14" s="765"/>
      <c r="U14" s="765"/>
      <c r="V14" s="765"/>
      <c r="W14" s="118"/>
      <c r="X14" s="118"/>
    </row>
    <row r="15" spans="1:29">
      <c r="A15" s="118"/>
      <c r="B15" s="846" t="s">
        <v>36</v>
      </c>
      <c r="C15" s="846"/>
      <c r="D15" s="846"/>
      <c r="E15" s="846"/>
      <c r="F15" s="846"/>
      <c r="G15" s="846"/>
      <c r="H15" s="846"/>
      <c r="I15" s="846"/>
      <c r="J15" s="846"/>
      <c r="K15" s="846"/>
      <c r="L15" s="846"/>
      <c r="M15" s="846"/>
      <c r="N15" s="846"/>
      <c r="O15" s="846"/>
      <c r="P15" s="846"/>
      <c r="Q15" s="846"/>
      <c r="R15" s="846"/>
      <c r="S15" s="846"/>
      <c r="U15" s="118"/>
      <c r="V15" s="118"/>
      <c r="W15" s="118"/>
      <c r="X15" s="118"/>
      <c r="Z15" s="118"/>
      <c r="AA15" s="118"/>
      <c r="AB15" s="118"/>
      <c r="AC15" s="758"/>
    </row>
    <row r="16" spans="1:29">
      <c r="B16" s="834" t="s">
        <v>37</v>
      </c>
      <c r="C16" s="834"/>
      <c r="D16" s="834"/>
      <c r="E16" s="834"/>
      <c r="F16" s="834"/>
      <c r="G16" s="834"/>
      <c r="H16" s="834"/>
      <c r="I16" s="834"/>
      <c r="J16" s="834"/>
      <c r="K16" s="834"/>
      <c r="L16" s="834"/>
      <c r="M16" s="834"/>
      <c r="N16" s="834"/>
      <c r="O16" s="834"/>
      <c r="P16" s="834"/>
      <c r="Q16" s="834"/>
      <c r="R16" s="834"/>
      <c r="S16" s="743"/>
      <c r="T16" s="743"/>
      <c r="U16" s="743"/>
      <c r="V16" s="743"/>
      <c r="W16" s="118"/>
      <c r="X16" s="118"/>
    </row>
    <row r="17" spans="1:24">
      <c r="B17" s="118"/>
      <c r="C17" s="118"/>
      <c r="D17" s="118"/>
      <c r="E17" s="118"/>
      <c r="F17" s="123"/>
      <c r="G17" s="123"/>
      <c r="H17" s="123"/>
      <c r="I17" s="123"/>
      <c r="J17" s="123"/>
      <c r="K17" s="123"/>
      <c r="L17" s="123"/>
      <c r="M17" s="123"/>
      <c r="N17" s="123"/>
      <c r="O17" s="123"/>
      <c r="P17" s="123"/>
      <c r="Q17" s="123"/>
      <c r="R17" s="123"/>
      <c r="S17" s="123"/>
      <c r="T17" s="123"/>
    </row>
    <row r="18" spans="1:24">
      <c r="B18" s="744"/>
      <c r="C18" s="744"/>
      <c r="D18" s="744"/>
      <c r="E18" s="744"/>
      <c r="F18" s="744"/>
      <c r="G18" s="744"/>
      <c r="H18" s="744"/>
      <c r="I18" s="744"/>
      <c r="J18" s="744"/>
      <c r="K18" s="744"/>
      <c r="L18" s="744"/>
      <c r="M18" s="744"/>
      <c r="N18" s="744"/>
      <c r="O18" s="744"/>
      <c r="P18" s="744"/>
      <c r="Q18" s="744"/>
      <c r="R18" s="744"/>
      <c r="S18" s="744"/>
      <c r="T18" s="744"/>
      <c r="U18" s="744"/>
      <c r="V18" s="744"/>
    </row>
    <row r="19" spans="1:24" ht="14.25" customHeight="1">
      <c r="B19" s="745"/>
      <c r="D19" s="746"/>
      <c r="E19" s="746"/>
      <c r="F19" s="746"/>
      <c r="G19" s="746"/>
      <c r="H19" s="746"/>
      <c r="I19" s="746"/>
      <c r="J19" s="746"/>
      <c r="K19" s="746"/>
      <c r="L19" s="746"/>
      <c r="M19" s="746"/>
      <c r="N19" s="746"/>
      <c r="O19" s="746"/>
      <c r="P19" s="746"/>
      <c r="Q19" s="746"/>
      <c r="R19" s="746"/>
      <c r="S19" s="746"/>
      <c r="T19" s="747"/>
    </row>
    <row r="20" spans="1:24" ht="14.25" customHeight="1">
      <c r="B20" s="745"/>
      <c r="E20" s="746"/>
    </row>
    <row r="21" spans="1:24" ht="15" customHeight="1">
      <c r="B21" s="745"/>
      <c r="D21" s="748"/>
      <c r="E21" s="748"/>
    </row>
    <row r="22" spans="1:24" ht="14.25" customHeight="1">
      <c r="D22" s="748"/>
      <c r="E22" s="748"/>
      <c r="F22" s="749"/>
      <c r="G22" s="749"/>
      <c r="H22" s="749"/>
      <c r="I22" s="749"/>
      <c r="J22" s="749"/>
      <c r="K22" s="749"/>
      <c r="L22" s="749"/>
      <c r="M22" s="749"/>
      <c r="N22" s="749"/>
      <c r="O22" s="749"/>
      <c r="P22" s="749"/>
      <c r="Q22" s="749"/>
      <c r="R22" s="749"/>
      <c r="S22" s="749"/>
      <c r="U22" s="118"/>
      <c r="V22" s="118"/>
      <c r="W22" s="118"/>
      <c r="X22" s="118"/>
    </row>
    <row r="23" spans="1:24" ht="23.25" customHeight="1">
      <c r="A23" s="750"/>
      <c r="D23" s="747"/>
      <c r="E23" s="751"/>
      <c r="U23" s="118"/>
      <c r="V23" s="118"/>
      <c r="W23" s="118"/>
      <c r="X23" s="118"/>
    </row>
    <row r="24" spans="1:24">
      <c r="D24" s="752"/>
      <c r="E24" s="752"/>
      <c r="F24" s="752"/>
      <c r="G24" s="752"/>
      <c r="H24" s="752"/>
      <c r="I24" s="752"/>
      <c r="J24" s="752"/>
      <c r="K24" s="752"/>
      <c r="L24" s="752"/>
      <c r="M24" s="752"/>
      <c r="N24" s="752"/>
      <c r="O24" s="752"/>
      <c r="P24" s="752"/>
      <c r="Q24" s="752"/>
      <c r="R24" s="752"/>
      <c r="S24" s="752"/>
      <c r="T24" s="753"/>
      <c r="U24" s="118"/>
      <c r="V24" s="118"/>
      <c r="W24" s="118"/>
      <c r="X24" s="118"/>
    </row>
    <row r="25" spans="1:24">
      <c r="B25" s="754"/>
      <c r="D25" s="752"/>
      <c r="E25" s="752"/>
      <c r="T25" s="753"/>
      <c r="U25" s="118"/>
      <c r="V25" s="118"/>
      <c r="W25" s="118"/>
      <c r="X25" s="118"/>
    </row>
    <row r="26" spans="1:24">
      <c r="E26" s="748"/>
    </row>
    <row r="27" spans="1:24">
      <c r="D27" s="748"/>
      <c r="E27" s="748"/>
    </row>
    <row r="28" spans="1:24">
      <c r="D28" s="748"/>
      <c r="E28" s="748"/>
    </row>
    <row r="29" spans="1:24">
      <c r="D29" s="748"/>
      <c r="E29" s="748"/>
    </row>
    <row r="30" spans="1:24">
      <c r="D30" s="748"/>
      <c r="E30" s="748"/>
    </row>
    <row r="31" spans="1:24">
      <c r="D31" s="748"/>
      <c r="E31" s="748"/>
    </row>
    <row r="32" spans="1:24">
      <c r="D32" s="748"/>
      <c r="E32" s="748"/>
    </row>
    <row r="33" spans="4:20">
      <c r="D33" s="748"/>
      <c r="E33" s="748"/>
      <c r="F33" s="747"/>
      <c r="G33" s="747"/>
      <c r="H33" s="747"/>
      <c r="I33" s="747"/>
      <c r="J33" s="747"/>
      <c r="K33" s="747"/>
      <c r="L33" s="747"/>
      <c r="M33" s="747"/>
      <c r="N33" s="747"/>
      <c r="O33" s="747"/>
      <c r="P33" s="747"/>
      <c r="Q33" s="747"/>
      <c r="R33" s="747"/>
      <c r="S33" s="747"/>
      <c r="T33" s="747"/>
    </row>
    <row r="34" spans="4:20">
      <c r="D34" s="748"/>
      <c r="E34" s="748"/>
      <c r="F34" s="748"/>
      <c r="G34" s="748"/>
      <c r="H34" s="748"/>
      <c r="I34" s="748"/>
      <c r="J34" s="748"/>
      <c r="K34" s="748"/>
      <c r="L34" s="748"/>
      <c r="M34" s="748"/>
      <c r="N34" s="748"/>
      <c r="O34" s="748"/>
      <c r="P34" s="748"/>
      <c r="Q34" s="748"/>
      <c r="R34" s="748"/>
      <c r="S34" s="748"/>
    </row>
    <row r="35" spans="4:20">
      <c r="E35" s="748"/>
      <c r="F35" s="748"/>
      <c r="G35" s="748"/>
      <c r="H35" s="748"/>
      <c r="I35" s="748"/>
      <c r="J35" s="748"/>
      <c r="K35" s="748"/>
      <c r="L35" s="748"/>
      <c r="M35" s="748"/>
      <c r="N35" s="748"/>
      <c r="O35" s="748"/>
      <c r="P35" s="748"/>
      <c r="Q35" s="748"/>
      <c r="R35" s="748"/>
      <c r="S35" s="748"/>
    </row>
    <row r="36" spans="4:20">
      <c r="D36" s="123"/>
      <c r="E36" s="749"/>
    </row>
  </sheetData>
  <mergeCells count="13">
    <mergeCell ref="B16:R16"/>
    <mergeCell ref="B3:B5"/>
    <mergeCell ref="R4:S4"/>
    <mergeCell ref="R3:S3"/>
    <mergeCell ref="C3:C5"/>
    <mergeCell ref="D4:F4"/>
    <mergeCell ref="K4:M4"/>
    <mergeCell ref="G4:I4"/>
    <mergeCell ref="D3:I3"/>
    <mergeCell ref="K3:P3"/>
    <mergeCell ref="N4:P4"/>
    <mergeCell ref="B14:S14"/>
    <mergeCell ref="B15:S15"/>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
  <sheetViews>
    <sheetView workbookViewId="0">
      <selection activeCell="E9" sqref="E9"/>
    </sheetView>
  </sheetViews>
  <sheetFormatPr baseColWidth="10" defaultColWidth="4" defaultRowHeight="12.5"/>
  <cols>
    <col min="1" max="1" width="2.7265625" style="136" customWidth="1"/>
    <col min="2" max="2" width="45.7265625" style="136" customWidth="1"/>
    <col min="3" max="4" width="14.54296875" style="136" customWidth="1"/>
    <col min="5" max="5" width="7.453125" style="136" customWidth="1"/>
    <col min="6" max="7" width="8.453125" style="136" customWidth="1"/>
    <col min="8" max="8" width="7.453125" style="136" customWidth="1"/>
    <col min="9" max="9" width="1.54296875" style="136" customWidth="1"/>
    <col min="10" max="11" width="14.54296875" style="136" customWidth="1"/>
    <col min="12" max="12" width="1.7265625" style="136" customWidth="1"/>
    <col min="13" max="13" width="15.81640625" style="136" customWidth="1"/>
    <col min="14" max="14" width="14.81640625" style="136" customWidth="1"/>
    <col min="15" max="15" width="8.453125" style="136" bestFit="1" customWidth="1"/>
    <col min="16" max="16" width="2" style="136" customWidth="1"/>
    <col min="17" max="17" width="5.81640625" style="136" customWidth="1"/>
    <col min="18" max="16384" width="4" style="136"/>
  </cols>
  <sheetData>
    <row r="1" spans="1:17">
      <c r="L1" s="133"/>
      <c r="N1" s="133"/>
      <c r="O1" s="133"/>
    </row>
    <row r="2" spans="1:17">
      <c r="B2" s="309"/>
      <c r="C2" s="309"/>
      <c r="D2" s="309"/>
      <c r="E2" s="309"/>
      <c r="F2" s="309"/>
      <c r="G2" s="309"/>
      <c r="H2" s="309"/>
      <c r="J2" s="309"/>
      <c r="K2" s="309"/>
      <c r="L2" s="133"/>
      <c r="M2" s="309"/>
      <c r="N2" s="310"/>
      <c r="O2" s="310"/>
    </row>
    <row r="3" spans="1:17" s="129" customFormat="1" ht="17.25" customHeight="1">
      <c r="A3" s="127"/>
      <c r="B3" s="849" t="s">
        <v>38</v>
      </c>
      <c r="C3" s="858" t="s">
        <v>23</v>
      </c>
      <c r="D3" s="853"/>
      <c r="E3" s="853"/>
      <c r="F3" s="853"/>
      <c r="G3" s="853"/>
      <c r="H3" s="854"/>
      <c r="I3" s="134"/>
      <c r="J3" s="853" t="s">
        <v>39</v>
      </c>
      <c r="K3" s="854"/>
      <c r="L3" s="311"/>
      <c r="M3" s="855" t="s">
        <v>40</v>
      </c>
      <c r="N3" s="856"/>
      <c r="O3" s="857"/>
      <c r="P3" s="768"/>
    </row>
    <row r="4" spans="1:17" s="129" customFormat="1" ht="13">
      <c r="A4" s="127"/>
      <c r="B4" s="850"/>
      <c r="C4" s="852" t="s">
        <v>14</v>
      </c>
      <c r="D4" s="852"/>
      <c r="E4" s="852"/>
      <c r="F4" s="852" t="s">
        <v>15</v>
      </c>
      <c r="G4" s="852"/>
      <c r="H4" s="852"/>
      <c r="I4" s="134"/>
      <c r="J4" s="313"/>
      <c r="K4" s="313"/>
      <c r="L4" s="127"/>
      <c r="M4" s="314"/>
      <c r="N4" s="315"/>
      <c r="O4" s="315"/>
      <c r="P4" s="768"/>
    </row>
    <row r="5" spans="1:17" s="129" customFormat="1" ht="13">
      <c r="A5" s="127"/>
      <c r="B5" s="851"/>
      <c r="C5" s="278" t="s">
        <v>2</v>
      </c>
      <c r="D5" s="296" t="s">
        <v>3</v>
      </c>
      <c r="E5" s="296" t="s">
        <v>4</v>
      </c>
      <c r="F5" s="303" t="str">
        <f>'Reported EBITDA'!$F$5</f>
        <v>Q4 2024</v>
      </c>
      <c r="G5" s="296" t="str">
        <f>'Reported EBITDA'!$G$5</f>
        <v>Q4 2023</v>
      </c>
      <c r="H5" s="296" t="s">
        <v>4</v>
      </c>
      <c r="I5" s="121"/>
      <c r="J5" s="303" t="s">
        <v>2</v>
      </c>
      <c r="K5" s="296" t="s">
        <v>3</v>
      </c>
      <c r="L5" s="127"/>
      <c r="M5" s="303" t="s">
        <v>2</v>
      </c>
      <c r="N5" s="296" t="s">
        <v>3</v>
      </c>
      <c r="O5" s="296" t="s">
        <v>4</v>
      </c>
      <c r="P5" s="768"/>
      <c r="Q5" s="756"/>
    </row>
    <row r="6" spans="1:17" s="89" customFormat="1" ht="6" customHeight="1">
      <c r="C6" s="306"/>
      <c r="D6" s="126"/>
      <c r="F6" s="306"/>
      <c r="G6" s="126"/>
      <c r="J6" s="306"/>
      <c r="K6" s="126"/>
      <c r="L6" s="127"/>
      <c r="M6" s="306"/>
      <c r="N6" s="88"/>
      <c r="O6" s="88"/>
      <c r="P6" s="769"/>
    </row>
    <row r="7" spans="1:17">
      <c r="A7" s="133"/>
      <c r="B7" s="135" t="s">
        <v>41</v>
      </c>
      <c r="C7" s="326">
        <v>17.551138855855999</v>
      </c>
      <c r="D7" s="329">
        <v>18.060071448723001</v>
      </c>
      <c r="E7" s="182">
        <v>-2.8179987787533722E-2</v>
      </c>
      <c r="F7" s="326">
        <v>4.080785855856</v>
      </c>
      <c r="G7" s="329">
        <v>4.1903524686019988</v>
      </c>
      <c r="H7" s="182">
        <v>-2.6147350030092609E-2</v>
      </c>
      <c r="I7" s="126"/>
      <c r="J7" s="308">
        <v>0.17149999999999999</v>
      </c>
      <c r="K7" s="125">
        <v>0.16825451341594266</v>
      </c>
      <c r="L7" s="127"/>
      <c r="M7" s="307">
        <v>2713.498</v>
      </c>
      <c r="N7" s="126">
        <v>2658.0410000000002</v>
      </c>
      <c r="O7" s="184">
        <v>1.0668765094576038E-2</v>
      </c>
      <c r="P7" s="769"/>
    </row>
    <row r="8" spans="1:17">
      <c r="A8" s="133"/>
      <c r="B8" s="135" t="s">
        <v>42</v>
      </c>
      <c r="C8" s="326">
        <v>73.942469992013201</v>
      </c>
      <c r="D8" s="329">
        <v>70.094470651828388</v>
      </c>
      <c r="E8" s="182">
        <v>5.4897330765196983E-2</v>
      </c>
      <c r="F8" s="326">
        <v>19.1278855833439</v>
      </c>
      <c r="G8" s="329">
        <v>18.917688255677611</v>
      </c>
      <c r="H8" s="182">
        <v>1.1111152949843328E-2</v>
      </c>
      <c r="I8" s="126"/>
      <c r="J8" s="308">
        <v>0.1311882383014083</v>
      </c>
      <c r="K8" s="125">
        <v>0.13243802417168449</v>
      </c>
      <c r="L8" s="127"/>
      <c r="M8" s="307">
        <v>15930.272000000001</v>
      </c>
      <c r="N8" s="126">
        <v>15670.333000000001</v>
      </c>
      <c r="O8" s="182">
        <v>1.6587969126118818E-2</v>
      </c>
      <c r="P8" s="769"/>
    </row>
    <row r="9" spans="1:17">
      <c r="A9" s="133"/>
      <c r="B9" s="316" t="s">
        <v>43</v>
      </c>
      <c r="C9" s="327">
        <v>15.4199108</v>
      </c>
      <c r="D9" s="330">
        <v>15.257136000000001</v>
      </c>
      <c r="E9" s="281">
        <v>1.0668765094576038E-2</v>
      </c>
      <c r="F9" s="327">
        <v>3.9114598000000007</v>
      </c>
      <c r="G9" s="330">
        <v>3.9272520000000024</v>
      </c>
      <c r="H9" s="281">
        <v>-4.021183259949157E-3</v>
      </c>
      <c r="I9" s="126"/>
      <c r="J9" s="319">
        <v>7.5130000000000002E-2</v>
      </c>
      <c r="K9" s="320">
        <v>7.5123315074767799E-2</v>
      </c>
      <c r="L9" s="127"/>
      <c r="M9" s="317">
        <v>3966.8270000000002</v>
      </c>
      <c r="N9" s="318">
        <v>3867.884</v>
      </c>
      <c r="O9" s="281">
        <v>2.558065340118798E-2</v>
      </c>
      <c r="P9" s="769"/>
    </row>
    <row r="10" spans="1:17">
      <c r="A10" s="133"/>
      <c r="B10" s="135"/>
      <c r="C10" s="329"/>
      <c r="D10" s="329"/>
      <c r="E10" s="182"/>
      <c r="F10" s="329"/>
      <c r="G10" s="329"/>
      <c r="H10" s="182"/>
      <c r="I10" s="126"/>
      <c r="J10" s="125"/>
      <c r="K10" s="125"/>
      <c r="L10" s="127"/>
      <c r="M10" s="126"/>
      <c r="N10" s="126"/>
      <c r="O10" s="182"/>
      <c r="P10" s="769"/>
    </row>
    <row r="11" spans="1:17" s="762" customFormat="1" ht="13">
      <c r="A11" s="130"/>
      <c r="B11" s="296" t="s">
        <v>34</v>
      </c>
      <c r="C11" s="328">
        <v>106.91351964786919</v>
      </c>
      <c r="D11" s="331">
        <v>103.4116781005514</v>
      </c>
      <c r="E11" s="285">
        <v>3.3863114994737931E-2</v>
      </c>
      <c r="F11" s="328">
        <v>27.1201312391999</v>
      </c>
      <c r="G11" s="331">
        <v>27.035292724279614</v>
      </c>
      <c r="H11" s="285">
        <v>3.1380653350239207E-3</v>
      </c>
      <c r="I11" s="121"/>
      <c r="J11" s="324">
        <v>0.12972073720675301</v>
      </c>
      <c r="K11" s="325">
        <v>0.1302370159211747</v>
      </c>
      <c r="L11" s="127"/>
      <c r="M11" s="322">
        <v>22610.597000000002</v>
      </c>
      <c r="N11" s="323">
        <v>22196.258000000002</v>
      </c>
      <c r="O11" s="285">
        <v>1.866706541255736E-2</v>
      </c>
      <c r="P11" s="768"/>
    </row>
    <row r="12" spans="1:17">
      <c r="B12" s="847" t="s">
        <v>44</v>
      </c>
      <c r="C12" s="847"/>
      <c r="D12" s="847"/>
      <c r="E12" s="847"/>
      <c r="F12" s="766"/>
      <c r="G12" s="766"/>
      <c r="H12" s="766"/>
      <c r="I12" s="767"/>
      <c r="J12" s="767"/>
      <c r="K12" s="767"/>
      <c r="L12" s="767"/>
      <c r="M12" s="767"/>
      <c r="N12" s="767"/>
      <c r="O12" s="767"/>
      <c r="P12" s="767"/>
    </row>
    <row r="13" spans="1:17" s="129" customFormat="1">
      <c r="B13" s="848"/>
      <c r="C13" s="848"/>
      <c r="D13" s="848"/>
      <c r="E13" s="848"/>
      <c r="F13" s="848"/>
      <c r="G13" s="848"/>
      <c r="H13" s="848"/>
      <c r="I13" s="848"/>
      <c r="J13" s="848"/>
      <c r="K13" s="848"/>
      <c r="L13" s="848"/>
      <c r="M13" s="848"/>
      <c r="N13" s="848"/>
      <c r="O13" s="848"/>
      <c r="P13" s="848"/>
    </row>
    <row r="14" spans="1:17">
      <c r="M14" s="803"/>
    </row>
  </sheetData>
  <mergeCells count="8">
    <mergeCell ref="B12:E12"/>
    <mergeCell ref="B13:P13"/>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topLeftCell="B24" workbookViewId="0">
      <selection activeCell="C9" sqref="C9"/>
    </sheetView>
  </sheetViews>
  <sheetFormatPr baseColWidth="10" defaultColWidth="11.453125" defaultRowHeight="12.5"/>
  <cols>
    <col min="1" max="1" width="7" style="118" customWidth="1"/>
    <col min="2" max="2" width="34.81640625" style="118" bestFit="1" customWidth="1"/>
    <col min="3" max="16" width="15.1796875" style="118" bestFit="1" customWidth="1"/>
    <col min="17" max="18" width="15.81640625" style="118" bestFit="1" customWidth="1"/>
    <col min="19" max="19" width="8.7265625" style="118" customWidth="1"/>
    <col min="20" max="20" width="9.1796875" style="118" customWidth="1"/>
    <col min="21" max="21" width="10.26953125" style="118" customWidth="1"/>
    <col min="22" max="22" width="8.1796875" style="118" customWidth="1"/>
    <col min="23" max="16384" width="11.453125" style="118"/>
  </cols>
  <sheetData>
    <row r="1" spans="2:21" ht="14.25" customHeight="1">
      <c r="B1" s="334"/>
      <c r="C1" s="334"/>
      <c r="D1" s="334"/>
      <c r="E1" s="334"/>
      <c r="F1" s="334"/>
      <c r="G1" s="334"/>
      <c r="H1" s="334"/>
      <c r="I1" s="334"/>
      <c r="J1" s="334"/>
      <c r="K1" s="334"/>
      <c r="L1" s="334"/>
      <c r="M1" s="334"/>
      <c r="N1" s="334"/>
      <c r="O1" s="334"/>
      <c r="P1" s="334"/>
      <c r="Q1" s="117"/>
      <c r="R1" s="117"/>
      <c r="S1" s="117"/>
      <c r="T1" s="137"/>
      <c r="U1" s="137"/>
    </row>
    <row r="2" spans="2:21" ht="14.25" customHeight="1">
      <c r="B2" s="859" t="s">
        <v>45</v>
      </c>
      <c r="C2" s="863" t="s">
        <v>14</v>
      </c>
      <c r="D2" s="863"/>
      <c r="E2" s="863"/>
      <c r="F2" s="863"/>
      <c r="G2" s="863"/>
      <c r="H2" s="863"/>
      <c r="I2" s="863"/>
      <c r="J2" s="863"/>
      <c r="K2" s="863"/>
      <c r="L2" s="863"/>
      <c r="M2" s="863"/>
      <c r="N2" s="863"/>
      <c r="O2" s="863"/>
      <c r="P2" s="863"/>
      <c r="Q2" s="117"/>
      <c r="R2" s="117"/>
      <c r="S2" s="117"/>
    </row>
    <row r="3" spans="2:21" s="117" customFormat="1" ht="25.5" customHeight="1">
      <c r="B3" s="860"/>
      <c r="C3" s="862" t="s">
        <v>7</v>
      </c>
      <c r="D3" s="862"/>
      <c r="E3" s="862" t="s">
        <v>8</v>
      </c>
      <c r="F3" s="862"/>
      <c r="G3" s="862" t="s">
        <v>9</v>
      </c>
      <c r="H3" s="862"/>
      <c r="I3" s="862" t="s">
        <v>46</v>
      </c>
      <c r="J3" s="862"/>
      <c r="K3" s="862" t="s">
        <v>47</v>
      </c>
      <c r="L3" s="862"/>
      <c r="M3" s="862" t="s">
        <v>48</v>
      </c>
      <c r="N3" s="862"/>
      <c r="O3" s="864" t="s">
        <v>49</v>
      </c>
      <c r="P3" s="864"/>
    </row>
    <row r="4" spans="2:21" s="117" customFormat="1" ht="13">
      <c r="B4" s="861"/>
      <c r="C4" s="312" t="str">
        <f>'Reported EBITDA'!$C$5</f>
        <v xml:space="preserve"> December 2024</v>
      </c>
      <c r="D4" s="335" t="str">
        <f>'Reported EBITDA'!$D$5</f>
        <v xml:space="preserve"> December 2023</v>
      </c>
      <c r="E4" s="312" t="str">
        <f>'Reported EBITDA'!$C$5</f>
        <v xml:space="preserve"> December 2024</v>
      </c>
      <c r="F4" s="335" t="str">
        <f>'Reported EBITDA'!$D$5</f>
        <v xml:space="preserve"> December 2023</v>
      </c>
      <c r="G4" s="312" t="str">
        <f>'Reported EBITDA'!$C$5</f>
        <v xml:space="preserve"> December 2024</v>
      </c>
      <c r="H4" s="335" t="str">
        <f>'Reported EBITDA'!$D$5</f>
        <v xml:space="preserve"> December 2023</v>
      </c>
      <c r="I4" s="312" t="str">
        <f>'Reported EBITDA'!$C$5</f>
        <v xml:space="preserve"> December 2024</v>
      </c>
      <c r="J4" s="335" t="str">
        <f>'Reported EBITDA'!$D$5</f>
        <v xml:space="preserve"> December 2023</v>
      </c>
      <c r="K4" s="312" t="str">
        <f>'Reported EBITDA'!$C$5</f>
        <v xml:space="preserve"> December 2024</v>
      </c>
      <c r="L4" s="335" t="str">
        <f>'Reported EBITDA'!$D$5</f>
        <v xml:space="preserve"> December 2023</v>
      </c>
      <c r="M4" s="312" t="str">
        <f>'Reported EBITDA'!$C$5</f>
        <v xml:space="preserve"> December 2024</v>
      </c>
      <c r="N4" s="335" t="str">
        <f>'Reported EBITDA'!$D$5</f>
        <v xml:space="preserve"> December 2023</v>
      </c>
      <c r="O4" s="312" t="str">
        <f>'Reported EBITDA'!$C$5</f>
        <v xml:space="preserve"> December 2024</v>
      </c>
      <c r="P4" s="335" t="str">
        <f>'Reported EBITDA'!$D$5</f>
        <v xml:space="preserve"> December 2023</v>
      </c>
    </row>
    <row r="5" spans="2:21">
      <c r="B5" s="332"/>
      <c r="C5" s="333"/>
      <c r="D5" s="333"/>
      <c r="E5" s="333"/>
      <c r="F5" s="333"/>
      <c r="G5" s="333"/>
      <c r="H5" s="333"/>
      <c r="I5" s="333"/>
      <c r="J5" s="333"/>
      <c r="K5" s="333"/>
      <c r="L5" s="333"/>
      <c r="M5" s="333"/>
      <c r="N5" s="333"/>
      <c r="O5" s="333"/>
      <c r="P5" s="333"/>
      <c r="Q5" s="117"/>
    </row>
    <row r="6" spans="2:21" s="117" customFormat="1" ht="13">
      <c r="B6" s="336" t="s">
        <v>50</v>
      </c>
      <c r="C6" s="337">
        <v>47</v>
      </c>
      <c r="D6" s="338">
        <v>38</v>
      </c>
      <c r="E6" s="337">
        <v>1191</v>
      </c>
      <c r="F6" s="338">
        <v>1072</v>
      </c>
      <c r="G6" s="337">
        <v>1782</v>
      </c>
      <c r="H6" s="338">
        <v>1690</v>
      </c>
      <c r="I6" s="337">
        <v>345</v>
      </c>
      <c r="J6" s="338">
        <v>320</v>
      </c>
      <c r="K6" s="337">
        <v>3365</v>
      </c>
      <c r="L6" s="338">
        <v>3120</v>
      </c>
      <c r="M6" s="337">
        <v>-187</v>
      </c>
      <c r="N6" s="338">
        <v>-186</v>
      </c>
      <c r="O6" s="337">
        <v>3178</v>
      </c>
      <c r="P6" s="338">
        <v>2934</v>
      </c>
    </row>
    <row r="7" spans="2:21" s="117" customFormat="1">
      <c r="B7" s="725" t="s">
        <v>51</v>
      </c>
      <c r="C7" s="726">
        <v>0</v>
      </c>
      <c r="D7" s="727">
        <v>0</v>
      </c>
      <c r="E7" s="726">
        <v>323</v>
      </c>
      <c r="F7" s="727">
        <v>312</v>
      </c>
      <c r="G7" s="726">
        <v>717</v>
      </c>
      <c r="H7" s="727">
        <v>688</v>
      </c>
      <c r="I7" s="726">
        <v>169</v>
      </c>
      <c r="J7" s="727">
        <v>182</v>
      </c>
      <c r="K7" s="726">
        <v>1209</v>
      </c>
      <c r="L7" s="727">
        <v>1182</v>
      </c>
      <c r="M7" s="726">
        <v>-43</v>
      </c>
      <c r="N7" s="727">
        <v>-24</v>
      </c>
      <c r="O7" s="726">
        <v>1166</v>
      </c>
      <c r="P7" s="727">
        <v>1158</v>
      </c>
    </row>
    <row r="8" spans="2:21" s="117" customFormat="1">
      <c r="B8" s="138" t="s">
        <v>52</v>
      </c>
      <c r="C8" s="276">
        <v>0</v>
      </c>
      <c r="D8" s="211">
        <v>0</v>
      </c>
      <c r="E8" s="276">
        <v>775</v>
      </c>
      <c r="F8" s="211">
        <v>727</v>
      </c>
      <c r="G8" s="276">
        <v>639</v>
      </c>
      <c r="H8" s="211">
        <v>567</v>
      </c>
      <c r="I8" s="276">
        <v>75</v>
      </c>
      <c r="J8" s="211">
        <v>48</v>
      </c>
      <c r="K8" s="276">
        <v>1489</v>
      </c>
      <c r="L8" s="211">
        <v>1342</v>
      </c>
      <c r="M8" s="276">
        <v>-13</v>
      </c>
      <c r="N8" s="211">
        <v>-3</v>
      </c>
      <c r="O8" s="276">
        <v>1476</v>
      </c>
      <c r="P8" s="211">
        <v>1339</v>
      </c>
    </row>
    <row r="9" spans="2:21" s="117" customFormat="1">
      <c r="B9" s="138" t="s">
        <v>53</v>
      </c>
      <c r="C9" s="276">
        <v>47</v>
      </c>
      <c r="D9" s="211">
        <v>38</v>
      </c>
      <c r="E9" s="276">
        <v>93</v>
      </c>
      <c r="F9" s="211">
        <v>33</v>
      </c>
      <c r="G9" s="276">
        <v>426</v>
      </c>
      <c r="H9" s="211">
        <v>435</v>
      </c>
      <c r="I9" s="276">
        <v>101</v>
      </c>
      <c r="J9" s="211">
        <v>90</v>
      </c>
      <c r="K9" s="276">
        <v>667</v>
      </c>
      <c r="L9" s="211">
        <v>596</v>
      </c>
      <c r="M9" s="276">
        <v>-131</v>
      </c>
      <c r="N9" s="211">
        <v>-159</v>
      </c>
      <c r="O9" s="276">
        <v>536</v>
      </c>
      <c r="P9" s="211">
        <v>437</v>
      </c>
    </row>
    <row r="10" spans="2:21" s="117" customFormat="1">
      <c r="B10" s="728" t="s">
        <v>54</v>
      </c>
      <c r="C10" s="513">
        <v>0</v>
      </c>
      <c r="D10" s="514">
        <v>0</v>
      </c>
      <c r="E10" s="513">
        <v>0</v>
      </c>
      <c r="F10" s="514">
        <v>0</v>
      </c>
      <c r="G10" s="513">
        <v>0</v>
      </c>
      <c r="H10" s="514">
        <v>0</v>
      </c>
      <c r="I10" s="513">
        <v>0</v>
      </c>
      <c r="J10" s="514">
        <v>0</v>
      </c>
      <c r="K10" s="513">
        <v>0</v>
      </c>
      <c r="L10" s="514">
        <v>0</v>
      </c>
      <c r="M10" s="513">
        <v>0</v>
      </c>
      <c r="N10" s="514">
        <v>0</v>
      </c>
      <c r="O10" s="513">
        <v>0</v>
      </c>
      <c r="P10" s="514">
        <v>0</v>
      </c>
    </row>
    <row r="11" spans="2:21" s="117" customFormat="1">
      <c r="B11"/>
      <c r="C11"/>
      <c r="D11"/>
      <c r="E11"/>
      <c r="F11"/>
      <c r="G11"/>
      <c r="H11"/>
      <c r="I11"/>
      <c r="J11"/>
      <c r="K11"/>
      <c r="L11"/>
      <c r="M11"/>
      <c r="N11"/>
      <c r="O11"/>
      <c r="P11"/>
    </row>
    <row r="12" spans="2:21" s="117" customFormat="1" ht="13">
      <c r="B12" s="336" t="s">
        <v>55</v>
      </c>
      <c r="C12" s="337">
        <v>1281</v>
      </c>
      <c r="D12" s="338">
        <v>607</v>
      </c>
      <c r="E12" s="337">
        <v>4954</v>
      </c>
      <c r="F12" s="338">
        <v>5230</v>
      </c>
      <c r="G12" s="337">
        <v>1092</v>
      </c>
      <c r="H12" s="338">
        <v>1059</v>
      </c>
      <c r="I12" s="729">
        <v>0</v>
      </c>
      <c r="J12" s="730">
        <v>0</v>
      </c>
      <c r="K12" s="337">
        <v>7327</v>
      </c>
      <c r="L12" s="338">
        <v>6896</v>
      </c>
      <c r="M12" s="337">
        <v>30</v>
      </c>
      <c r="N12" s="338">
        <v>13</v>
      </c>
      <c r="O12" s="337">
        <v>7357</v>
      </c>
      <c r="P12" s="338">
        <v>6909</v>
      </c>
    </row>
    <row r="13" spans="2:21" s="117" customFormat="1">
      <c r="B13" s="725" t="s">
        <v>56</v>
      </c>
      <c r="C13" s="726">
        <v>500</v>
      </c>
      <c r="D13" s="727">
        <v>246</v>
      </c>
      <c r="E13" s="726">
        <v>2961</v>
      </c>
      <c r="F13" s="727">
        <v>2902</v>
      </c>
      <c r="G13" s="726">
        <v>624</v>
      </c>
      <c r="H13" s="727">
        <v>522</v>
      </c>
      <c r="I13" s="726">
        <v>0</v>
      </c>
      <c r="J13" s="727">
        <v>0</v>
      </c>
      <c r="K13" s="726">
        <v>4085</v>
      </c>
      <c r="L13" s="727">
        <v>3670</v>
      </c>
      <c r="M13" s="726">
        <v>0</v>
      </c>
      <c r="N13" s="727">
        <v>0</v>
      </c>
      <c r="O13" s="726">
        <v>4085</v>
      </c>
      <c r="P13" s="727">
        <v>3670</v>
      </c>
    </row>
    <row r="14" spans="2:21" s="117" customFormat="1">
      <c r="B14" s="138" t="s">
        <v>57</v>
      </c>
      <c r="C14" s="276">
        <v>332</v>
      </c>
      <c r="D14" s="211">
        <v>163</v>
      </c>
      <c r="E14" s="276">
        <v>1250</v>
      </c>
      <c r="F14" s="211">
        <v>1320</v>
      </c>
      <c r="G14" s="276">
        <v>285</v>
      </c>
      <c r="H14" s="211">
        <v>320</v>
      </c>
      <c r="I14" s="276">
        <v>0</v>
      </c>
      <c r="J14" s="211">
        <v>0</v>
      </c>
      <c r="K14" s="276">
        <v>1867</v>
      </c>
      <c r="L14" s="211">
        <v>1803</v>
      </c>
      <c r="M14" s="276">
        <v>14</v>
      </c>
      <c r="N14" s="211">
        <v>7</v>
      </c>
      <c r="O14" s="276">
        <v>1881</v>
      </c>
      <c r="P14" s="211">
        <v>1810</v>
      </c>
    </row>
    <row r="15" spans="2:21" s="117" customFormat="1">
      <c r="B15" s="138" t="s">
        <v>58</v>
      </c>
      <c r="C15" s="276">
        <v>224</v>
      </c>
      <c r="D15" s="211">
        <v>110</v>
      </c>
      <c r="E15" s="276">
        <v>314</v>
      </c>
      <c r="F15" s="211">
        <v>372</v>
      </c>
      <c r="G15" s="276">
        <v>119</v>
      </c>
      <c r="H15" s="211">
        <v>133</v>
      </c>
      <c r="I15" s="276">
        <v>0</v>
      </c>
      <c r="J15" s="211">
        <v>0</v>
      </c>
      <c r="K15" s="276">
        <v>657</v>
      </c>
      <c r="L15" s="211">
        <v>615</v>
      </c>
      <c r="M15" s="276">
        <v>13</v>
      </c>
      <c r="N15" s="211">
        <v>6</v>
      </c>
      <c r="O15" s="276">
        <v>670</v>
      </c>
      <c r="P15" s="211">
        <v>621</v>
      </c>
    </row>
    <row r="16" spans="2:21" s="117" customFormat="1">
      <c r="B16" s="728" t="s">
        <v>59</v>
      </c>
      <c r="C16" s="513">
        <v>225</v>
      </c>
      <c r="D16" s="514">
        <v>88</v>
      </c>
      <c r="E16" s="513">
        <v>429</v>
      </c>
      <c r="F16" s="514">
        <v>636</v>
      </c>
      <c r="G16" s="513">
        <v>64</v>
      </c>
      <c r="H16" s="514">
        <v>84</v>
      </c>
      <c r="I16" s="513">
        <v>0</v>
      </c>
      <c r="J16" s="514">
        <v>0</v>
      </c>
      <c r="K16" s="513">
        <v>718</v>
      </c>
      <c r="L16" s="514">
        <v>808</v>
      </c>
      <c r="M16" s="513">
        <v>3</v>
      </c>
      <c r="N16" s="514">
        <v>0</v>
      </c>
      <c r="O16" s="513">
        <v>721</v>
      </c>
      <c r="P16" s="514">
        <v>808</v>
      </c>
    </row>
    <row r="17" spans="2:18" s="117" customFormat="1">
      <c r="B17"/>
      <c r="C17"/>
      <c r="D17"/>
      <c r="E17"/>
      <c r="F17"/>
      <c r="G17"/>
      <c r="H17"/>
      <c r="I17"/>
      <c r="J17"/>
      <c r="K17"/>
      <c r="L17"/>
      <c r="M17"/>
      <c r="N17"/>
      <c r="O17"/>
      <c r="P17"/>
    </row>
    <row r="18" spans="2:18" s="117" customFormat="1" ht="13">
      <c r="B18" s="336" t="s">
        <v>60</v>
      </c>
      <c r="C18" s="337">
        <v>0</v>
      </c>
      <c r="D18" s="338">
        <v>0</v>
      </c>
      <c r="E18" s="337">
        <v>-45</v>
      </c>
      <c r="F18" s="338">
        <v>-25</v>
      </c>
      <c r="G18" s="337">
        <v>-112</v>
      </c>
      <c r="H18" s="338">
        <v>-148</v>
      </c>
      <c r="I18" s="729">
        <v>0</v>
      </c>
      <c r="J18" s="730">
        <v>0</v>
      </c>
      <c r="K18" s="337">
        <v>-157</v>
      </c>
      <c r="L18" s="338">
        <v>-173</v>
      </c>
      <c r="M18" s="337">
        <v>157</v>
      </c>
      <c r="N18" s="338">
        <v>173</v>
      </c>
      <c r="O18" s="337">
        <v>0</v>
      </c>
      <c r="P18" s="338">
        <v>0</v>
      </c>
    </row>
    <row r="19" spans="2:18" s="117" customFormat="1">
      <c r="B19"/>
      <c r="C19"/>
      <c r="D19"/>
      <c r="E19"/>
      <c r="F19"/>
      <c r="G19"/>
      <c r="H19"/>
      <c r="I19"/>
      <c r="J19"/>
      <c r="K19"/>
      <c r="L19"/>
      <c r="M19"/>
      <c r="N19"/>
      <c r="O19"/>
      <c r="P19"/>
    </row>
    <row r="20" spans="2:18" s="117" customFormat="1" ht="13">
      <c r="B20" s="336" t="s">
        <v>61</v>
      </c>
      <c r="C20" s="337">
        <v>1328</v>
      </c>
      <c r="D20" s="338">
        <v>645</v>
      </c>
      <c r="E20" s="337">
        <v>6100</v>
      </c>
      <c r="F20" s="338">
        <v>6277</v>
      </c>
      <c r="G20" s="337">
        <v>2762</v>
      </c>
      <c r="H20" s="338">
        <v>2601</v>
      </c>
      <c r="I20" s="337">
        <v>345</v>
      </c>
      <c r="J20" s="338">
        <v>320</v>
      </c>
      <c r="K20" s="337">
        <v>10535</v>
      </c>
      <c r="L20" s="338">
        <v>9843</v>
      </c>
      <c r="M20" s="337">
        <v>0</v>
      </c>
      <c r="N20" s="338">
        <v>0</v>
      </c>
      <c r="O20" s="337">
        <v>10535</v>
      </c>
      <c r="P20" s="338">
        <v>9843</v>
      </c>
    </row>
    <row r="21" spans="2:18" s="117" customFormat="1">
      <c r="B21"/>
      <c r="C21"/>
      <c r="D21"/>
      <c r="E21"/>
      <c r="F21"/>
      <c r="G21"/>
      <c r="H21"/>
      <c r="I21"/>
      <c r="J21"/>
      <c r="K21"/>
      <c r="L21"/>
      <c r="M21"/>
      <c r="N21"/>
      <c r="O21"/>
      <c r="P21"/>
    </row>
    <row r="22" spans="2:18" s="120" customFormat="1" ht="13">
      <c r="B22" s="336" t="s">
        <v>62</v>
      </c>
      <c r="C22" s="337">
        <v>683</v>
      </c>
      <c r="D22" s="285">
        <v>-1.0589147286821705</v>
      </c>
      <c r="E22" s="337">
        <v>-177</v>
      </c>
      <c r="F22" s="285">
        <v>-2.8198183845786203E-2</v>
      </c>
      <c r="G22" s="337">
        <v>161</v>
      </c>
      <c r="H22" s="285">
        <v>6.1899269511726258E-2</v>
      </c>
      <c r="I22" s="337">
        <v>25</v>
      </c>
      <c r="J22" s="285">
        <v>7.8125E-2</v>
      </c>
      <c r="K22" s="337">
        <v>692</v>
      </c>
      <c r="L22" s="285">
        <v>7.0303769176064207E-2</v>
      </c>
      <c r="M22" s="337">
        <v>0</v>
      </c>
      <c r="N22" s="338">
        <v>0</v>
      </c>
      <c r="O22" s="337">
        <v>692</v>
      </c>
      <c r="P22" s="285">
        <v>7.0303769176064207E-2</v>
      </c>
    </row>
    <row r="23" spans="2:18" s="117" customFormat="1" ht="12" customHeight="1">
      <c r="B23" s="120"/>
      <c r="C23" s="190"/>
      <c r="D23" s="190"/>
      <c r="E23" s="190"/>
      <c r="F23" s="190"/>
      <c r="G23" s="190"/>
      <c r="H23" s="190"/>
      <c r="I23" s="190"/>
      <c r="J23" s="190"/>
      <c r="K23" s="190"/>
      <c r="L23" s="190"/>
      <c r="M23" s="190"/>
      <c r="N23" s="190"/>
      <c r="O23" s="190"/>
      <c r="P23" s="190"/>
      <c r="Q23" s="190"/>
      <c r="R23" s="190"/>
    </row>
    <row r="24" spans="2:18" s="117" customFormat="1" ht="12.75" customHeight="1">
      <c r="B24" s="120"/>
      <c r="C24" s="334"/>
      <c r="D24" s="334"/>
      <c r="E24" s="334"/>
      <c r="F24" s="334"/>
      <c r="G24" s="334"/>
      <c r="H24" s="334"/>
      <c r="I24" s="334"/>
      <c r="J24" s="334"/>
      <c r="K24" s="334"/>
      <c r="L24" s="334"/>
      <c r="M24" s="334"/>
      <c r="N24" s="334"/>
      <c r="O24" s="334"/>
      <c r="P24" s="334"/>
    </row>
    <row r="25" spans="2:18" ht="13">
      <c r="B25" s="859" t="s">
        <v>45</v>
      </c>
      <c r="C25" s="863" t="s">
        <v>15</v>
      </c>
      <c r="D25" s="863"/>
      <c r="E25" s="863"/>
      <c r="F25" s="863"/>
      <c r="G25" s="863"/>
      <c r="H25" s="863"/>
      <c r="I25" s="863"/>
      <c r="J25" s="863"/>
      <c r="K25" s="863"/>
      <c r="L25" s="863"/>
      <c r="M25" s="863"/>
      <c r="N25" s="863"/>
      <c r="O25" s="863"/>
      <c r="P25" s="863"/>
      <c r="Q25" s="221"/>
      <c r="R25" s="221"/>
    </row>
    <row r="26" spans="2:18" ht="24.75" customHeight="1">
      <c r="B26" s="860"/>
      <c r="C26" s="862" t="s">
        <v>7</v>
      </c>
      <c r="D26" s="862"/>
      <c r="E26" s="862" t="s">
        <v>8</v>
      </c>
      <c r="F26" s="862"/>
      <c r="G26" s="862" t="s">
        <v>9</v>
      </c>
      <c r="H26" s="862"/>
      <c r="I26" s="862" t="s">
        <v>46</v>
      </c>
      <c r="J26" s="862"/>
      <c r="K26" s="862" t="s">
        <v>47</v>
      </c>
      <c r="L26" s="862"/>
      <c r="M26" s="862" t="s">
        <v>48</v>
      </c>
      <c r="N26" s="862"/>
      <c r="O26" s="864" t="s">
        <v>49</v>
      </c>
      <c r="P26" s="864"/>
    </row>
    <row r="27" spans="2:18" ht="13">
      <c r="B27" s="861"/>
      <c r="C27" s="312" t="str">
        <f>'Reported EBITDA'!$F$5</f>
        <v>Q4 2024</v>
      </c>
      <c r="D27" s="335" t="str">
        <f>'Reported EBITDA'!$G$5</f>
        <v>Q4 2023</v>
      </c>
      <c r="E27" s="312" t="str">
        <f>'Reported EBITDA'!$F$5</f>
        <v>Q4 2024</v>
      </c>
      <c r="F27" s="335" t="str">
        <f>'Reported EBITDA'!$G$5</f>
        <v>Q4 2023</v>
      </c>
      <c r="G27" s="312" t="str">
        <f>'Reported EBITDA'!$F$5</f>
        <v>Q4 2024</v>
      </c>
      <c r="H27" s="335" t="str">
        <f>'Reported EBITDA'!$G$5</f>
        <v>Q4 2023</v>
      </c>
      <c r="I27" s="312" t="str">
        <f>'Reported EBITDA'!$F$5</f>
        <v>Q4 2024</v>
      </c>
      <c r="J27" s="335" t="str">
        <f>'Reported EBITDA'!$G$5</f>
        <v>Q4 2023</v>
      </c>
      <c r="K27" s="312" t="str">
        <f>'Reported EBITDA'!$F$5</f>
        <v>Q4 2024</v>
      </c>
      <c r="L27" s="335" t="str">
        <f>'Reported EBITDA'!$G$5</f>
        <v>Q4 2023</v>
      </c>
      <c r="M27" s="312" t="str">
        <f>'Reported EBITDA'!$F$5</f>
        <v>Q4 2024</v>
      </c>
      <c r="N27" s="335" t="str">
        <f>'Reported EBITDA'!$G$5</f>
        <v>Q4 2023</v>
      </c>
      <c r="O27" s="312" t="str">
        <f>'Reported EBITDA'!$F$5</f>
        <v>Q4 2024</v>
      </c>
      <c r="P27" s="335" t="str">
        <f>'Reported EBITDA'!$G$5</f>
        <v>Q4 2023</v>
      </c>
    </row>
    <row r="28" spans="2:18">
      <c r="B28" s="332"/>
      <c r="C28" s="333"/>
      <c r="D28" s="333"/>
      <c r="E28" s="333"/>
      <c r="F28" s="333"/>
      <c r="G28" s="333"/>
      <c r="H28" s="333"/>
      <c r="I28" s="333"/>
      <c r="J28" s="333"/>
      <c r="K28" s="333"/>
      <c r="L28" s="333"/>
      <c r="M28" s="333"/>
      <c r="N28" s="333"/>
      <c r="O28" s="333"/>
      <c r="P28" s="333"/>
    </row>
    <row r="29" spans="2:18" ht="13">
      <c r="B29" s="336" t="s">
        <v>50</v>
      </c>
      <c r="C29" s="337">
        <v>0</v>
      </c>
      <c r="D29" s="338">
        <v>0</v>
      </c>
      <c r="E29" s="337">
        <v>74</v>
      </c>
      <c r="F29" s="338">
        <v>76</v>
      </c>
      <c r="G29" s="337">
        <v>154</v>
      </c>
      <c r="H29" s="338">
        <v>181</v>
      </c>
      <c r="I29" s="337">
        <v>49</v>
      </c>
      <c r="J29" s="338">
        <v>54</v>
      </c>
      <c r="K29" s="337">
        <v>277</v>
      </c>
      <c r="L29" s="338">
        <v>311</v>
      </c>
      <c r="M29" s="337">
        <v>-4</v>
      </c>
      <c r="N29" s="338">
        <v>-6</v>
      </c>
      <c r="O29" s="337">
        <v>273</v>
      </c>
      <c r="P29" s="338">
        <v>305</v>
      </c>
    </row>
    <row r="30" spans="2:18">
      <c r="B30" s="725" t="s">
        <v>51</v>
      </c>
      <c r="C30" s="726">
        <v>0</v>
      </c>
      <c r="D30" s="727">
        <v>0</v>
      </c>
      <c r="E30" s="726">
        <v>218</v>
      </c>
      <c r="F30" s="727">
        <v>201</v>
      </c>
      <c r="G30" s="726">
        <v>158</v>
      </c>
      <c r="H30" s="727">
        <v>159</v>
      </c>
      <c r="I30" s="726">
        <v>14</v>
      </c>
      <c r="J30" s="727">
        <v>11</v>
      </c>
      <c r="K30" s="726">
        <v>390</v>
      </c>
      <c r="L30" s="727">
        <v>371</v>
      </c>
      <c r="M30" s="726">
        <v>-10</v>
      </c>
      <c r="N30" s="727">
        <v>-1</v>
      </c>
      <c r="O30" s="726">
        <v>380</v>
      </c>
      <c r="P30" s="727">
        <v>370</v>
      </c>
    </row>
    <row r="31" spans="2:18">
      <c r="B31" s="138" t="s">
        <v>52</v>
      </c>
      <c r="C31" s="276">
        <v>11</v>
      </c>
      <c r="D31" s="211">
        <v>-5</v>
      </c>
      <c r="E31" s="276">
        <v>43</v>
      </c>
      <c r="F31" s="211">
        <v>0</v>
      </c>
      <c r="G31" s="276">
        <v>134</v>
      </c>
      <c r="H31" s="211">
        <v>89</v>
      </c>
      <c r="I31" s="276">
        <v>25</v>
      </c>
      <c r="J31" s="211">
        <v>25</v>
      </c>
      <c r="K31" s="276">
        <v>213</v>
      </c>
      <c r="L31" s="211">
        <v>109</v>
      </c>
      <c r="M31" s="276">
        <v>0</v>
      </c>
      <c r="N31" s="211">
        <v>-43</v>
      </c>
      <c r="O31" s="276">
        <v>213</v>
      </c>
      <c r="P31" s="211">
        <v>66</v>
      </c>
    </row>
    <row r="32" spans="2:18">
      <c r="B32" s="138" t="s">
        <v>53</v>
      </c>
      <c r="C32" s="276">
        <v>0</v>
      </c>
      <c r="D32" s="211">
        <v>0</v>
      </c>
      <c r="E32" s="276">
        <v>0</v>
      </c>
      <c r="F32" s="211">
        <v>0</v>
      </c>
      <c r="G32" s="276">
        <v>0</v>
      </c>
      <c r="H32" s="211">
        <v>0</v>
      </c>
      <c r="I32" s="276">
        <v>0</v>
      </c>
      <c r="J32" s="211">
        <v>0</v>
      </c>
      <c r="K32" s="276">
        <v>0</v>
      </c>
      <c r="L32" s="211">
        <v>0</v>
      </c>
      <c r="M32" s="276">
        <v>0</v>
      </c>
      <c r="N32" s="211">
        <v>0</v>
      </c>
      <c r="O32" s="276">
        <v>0</v>
      </c>
      <c r="P32" s="211">
        <v>0</v>
      </c>
    </row>
    <row r="33" spans="2:16">
      <c r="B33" s="728" t="s">
        <v>54</v>
      </c>
      <c r="C33" s="513">
        <v>269</v>
      </c>
      <c r="D33" s="514">
        <v>-145</v>
      </c>
      <c r="E33" s="513">
        <v>1218</v>
      </c>
      <c r="F33" s="514">
        <v>1409</v>
      </c>
      <c r="G33" s="513">
        <v>238</v>
      </c>
      <c r="H33" s="514">
        <v>319</v>
      </c>
      <c r="I33" s="513">
        <v>0</v>
      </c>
      <c r="J33" s="514">
        <v>0</v>
      </c>
      <c r="K33" s="513">
        <v>1725</v>
      </c>
      <c r="L33" s="514">
        <v>1583</v>
      </c>
      <c r="M33" s="513">
        <v>8</v>
      </c>
      <c r="N33" s="514">
        <v>5</v>
      </c>
      <c r="O33" s="513">
        <v>1733</v>
      </c>
      <c r="P33" s="514">
        <v>1588</v>
      </c>
    </row>
    <row r="34" spans="2:16">
      <c r="B34"/>
      <c r="C34"/>
      <c r="D34"/>
      <c r="E34"/>
      <c r="F34"/>
      <c r="G34"/>
      <c r="H34"/>
      <c r="I34"/>
      <c r="J34"/>
      <c r="K34"/>
      <c r="L34"/>
      <c r="M34"/>
      <c r="N34"/>
      <c r="O34"/>
      <c r="P34"/>
    </row>
    <row r="35" spans="2:16" ht="13">
      <c r="B35" s="336" t="s">
        <v>55</v>
      </c>
      <c r="C35" s="337">
        <v>125</v>
      </c>
      <c r="D35" s="338">
        <v>-49</v>
      </c>
      <c r="E35" s="337">
        <v>721</v>
      </c>
      <c r="F35" s="338">
        <v>653</v>
      </c>
      <c r="G35" s="337">
        <v>137</v>
      </c>
      <c r="H35" s="338">
        <v>140</v>
      </c>
      <c r="I35" s="729">
        <v>0</v>
      </c>
      <c r="J35" s="730">
        <v>0</v>
      </c>
      <c r="K35" s="337">
        <v>983</v>
      </c>
      <c r="L35" s="338">
        <v>744</v>
      </c>
      <c r="M35" s="337">
        <v>0</v>
      </c>
      <c r="N35" s="338">
        <v>0</v>
      </c>
      <c r="O35" s="337">
        <v>983</v>
      </c>
      <c r="P35" s="338">
        <v>744</v>
      </c>
    </row>
    <row r="36" spans="2:16">
      <c r="B36" s="725" t="s">
        <v>56</v>
      </c>
      <c r="C36" s="726">
        <v>83</v>
      </c>
      <c r="D36" s="727">
        <v>-33</v>
      </c>
      <c r="E36" s="726">
        <v>300</v>
      </c>
      <c r="F36" s="727">
        <v>312</v>
      </c>
      <c r="G36" s="726">
        <v>60</v>
      </c>
      <c r="H36" s="727">
        <v>110</v>
      </c>
      <c r="I36" s="726">
        <v>0</v>
      </c>
      <c r="J36" s="727">
        <v>0</v>
      </c>
      <c r="K36" s="726">
        <v>443</v>
      </c>
      <c r="L36" s="727">
        <v>389</v>
      </c>
      <c r="M36" s="726">
        <v>4</v>
      </c>
      <c r="N36" s="727">
        <v>2</v>
      </c>
      <c r="O36" s="726">
        <v>447</v>
      </c>
      <c r="P36" s="727">
        <v>391</v>
      </c>
    </row>
    <row r="37" spans="2:16">
      <c r="B37" s="138" t="s">
        <v>57</v>
      </c>
      <c r="C37" s="276">
        <v>56</v>
      </c>
      <c r="D37" s="211">
        <v>-22</v>
      </c>
      <c r="E37" s="276">
        <v>72</v>
      </c>
      <c r="F37" s="211">
        <v>72</v>
      </c>
      <c r="G37" s="276">
        <v>24</v>
      </c>
      <c r="H37" s="211">
        <v>46</v>
      </c>
      <c r="I37" s="276">
        <v>0</v>
      </c>
      <c r="J37" s="211">
        <v>0</v>
      </c>
      <c r="K37" s="276">
        <v>152</v>
      </c>
      <c r="L37" s="211">
        <v>96</v>
      </c>
      <c r="M37" s="276">
        <v>4</v>
      </c>
      <c r="N37" s="211">
        <v>3</v>
      </c>
      <c r="O37" s="276">
        <v>156</v>
      </c>
      <c r="P37" s="211">
        <v>99</v>
      </c>
    </row>
    <row r="38" spans="2:16">
      <c r="B38" s="138" t="s">
        <v>58</v>
      </c>
      <c r="C38" s="276">
        <v>5</v>
      </c>
      <c r="D38" s="211">
        <v>-41</v>
      </c>
      <c r="E38" s="276">
        <v>125</v>
      </c>
      <c r="F38" s="211">
        <v>372</v>
      </c>
      <c r="G38" s="276">
        <v>17</v>
      </c>
      <c r="H38" s="211">
        <v>23</v>
      </c>
      <c r="I38" s="276">
        <v>0</v>
      </c>
      <c r="J38" s="211">
        <v>0</v>
      </c>
      <c r="K38" s="276">
        <v>147</v>
      </c>
      <c r="L38" s="211">
        <v>354</v>
      </c>
      <c r="M38" s="276">
        <v>0</v>
      </c>
      <c r="N38" s="211">
        <v>0</v>
      </c>
      <c r="O38" s="276">
        <v>147</v>
      </c>
      <c r="P38" s="211">
        <v>354</v>
      </c>
    </row>
    <row r="39" spans="2:16">
      <c r="B39" s="728" t="s">
        <v>59</v>
      </c>
      <c r="C39" s="513">
        <v>0</v>
      </c>
      <c r="D39" s="514">
        <v>0</v>
      </c>
      <c r="E39" s="513">
        <v>-12</v>
      </c>
      <c r="F39" s="514">
        <v>-7</v>
      </c>
      <c r="G39" s="513">
        <v>6</v>
      </c>
      <c r="H39" s="514">
        <v>-38</v>
      </c>
      <c r="I39" s="513">
        <v>0</v>
      </c>
      <c r="J39" s="514">
        <v>0</v>
      </c>
      <c r="K39" s="513">
        <v>-6</v>
      </c>
      <c r="L39" s="514">
        <v>-45</v>
      </c>
      <c r="M39" s="513">
        <v>6</v>
      </c>
      <c r="N39" s="514">
        <v>45</v>
      </c>
      <c r="O39" s="513">
        <v>0</v>
      </c>
      <c r="P39" s="514">
        <v>0</v>
      </c>
    </row>
    <row r="40" spans="2:16">
      <c r="B40"/>
      <c r="C40"/>
      <c r="D40"/>
      <c r="E40"/>
      <c r="F40"/>
      <c r="G40"/>
      <c r="H40"/>
      <c r="I40"/>
      <c r="J40"/>
      <c r="K40"/>
      <c r="L40"/>
      <c r="M40"/>
      <c r="N40"/>
      <c r="O40"/>
      <c r="P40"/>
    </row>
    <row r="41" spans="2:16" ht="13">
      <c r="B41" s="336" t="s">
        <v>60</v>
      </c>
      <c r="C41" s="337">
        <v>280</v>
      </c>
      <c r="D41" s="338">
        <v>-150</v>
      </c>
      <c r="E41" s="337">
        <v>1541</v>
      </c>
      <c r="F41" s="338">
        <v>1679</v>
      </c>
      <c r="G41" s="337">
        <v>690</v>
      </c>
      <c r="H41" s="338">
        <v>710</v>
      </c>
      <c r="I41" s="729">
        <v>88</v>
      </c>
      <c r="J41" s="730">
        <v>90</v>
      </c>
      <c r="K41" s="337">
        <v>2599</v>
      </c>
      <c r="L41" s="338">
        <v>2329</v>
      </c>
      <c r="M41" s="337">
        <v>0</v>
      </c>
      <c r="N41" s="338">
        <v>0</v>
      </c>
      <c r="O41" s="337">
        <v>2599</v>
      </c>
      <c r="P41" s="338">
        <v>2329</v>
      </c>
    </row>
    <row r="42" spans="2:16">
      <c r="B42"/>
      <c r="C42"/>
      <c r="D42"/>
      <c r="E42"/>
      <c r="F42"/>
      <c r="G42"/>
      <c r="H42"/>
      <c r="I42"/>
      <c r="J42"/>
      <c r="K42"/>
      <c r="L42"/>
      <c r="M42"/>
      <c r="N42"/>
      <c r="O42"/>
      <c r="P42"/>
    </row>
    <row r="43" spans="2:16" ht="13">
      <c r="B43" s="336" t="s">
        <v>61</v>
      </c>
      <c r="C43" s="337">
        <v>430</v>
      </c>
      <c r="D43" s="338">
        <v>-2.8666666666666667</v>
      </c>
      <c r="E43" s="337">
        <v>-138</v>
      </c>
      <c r="F43" s="338">
        <v>-8.2191780821917804E-2</v>
      </c>
      <c r="G43" s="337">
        <v>-20</v>
      </c>
      <c r="H43" s="338">
        <v>-2.8169014084507043E-2</v>
      </c>
      <c r="I43" s="337">
        <v>-2</v>
      </c>
      <c r="J43" s="338">
        <v>-2.2222222222222223E-2</v>
      </c>
      <c r="K43" s="337">
        <v>270</v>
      </c>
      <c r="L43" s="338">
        <v>0.11592958351223701</v>
      </c>
      <c r="M43" s="337">
        <v>0</v>
      </c>
      <c r="N43" s="338" t="s">
        <v>63</v>
      </c>
      <c r="O43" s="337">
        <v>270</v>
      </c>
      <c r="P43" s="338">
        <v>0.11592958351223701</v>
      </c>
    </row>
    <row r="44" spans="2:16">
      <c r="B44"/>
      <c r="C44"/>
      <c r="D44"/>
      <c r="E44"/>
      <c r="F44"/>
      <c r="G44"/>
      <c r="H44"/>
      <c r="I44"/>
      <c r="J44"/>
      <c r="K44"/>
      <c r="L44"/>
      <c r="M44"/>
      <c r="N44"/>
      <c r="O44"/>
      <c r="P44"/>
    </row>
    <row r="45" spans="2:16" ht="13">
      <c r="B45" s="336" t="s">
        <v>62</v>
      </c>
      <c r="C45" s="337">
        <v>0</v>
      </c>
      <c r="D45" s="285">
        <v>0</v>
      </c>
      <c r="E45" s="337">
        <v>0</v>
      </c>
      <c r="F45" s="285">
        <v>0</v>
      </c>
      <c r="G45" s="337">
        <v>0</v>
      </c>
      <c r="H45" s="285">
        <v>0</v>
      </c>
      <c r="I45" s="337">
        <v>0</v>
      </c>
      <c r="J45" s="285">
        <v>0</v>
      </c>
      <c r="K45" s="337">
        <v>0</v>
      </c>
      <c r="L45" s="285">
        <v>0</v>
      </c>
      <c r="M45" s="337">
        <v>0</v>
      </c>
      <c r="N45" s="338">
        <v>0</v>
      </c>
      <c r="O45" s="337">
        <v>0</v>
      </c>
      <c r="P45" s="285">
        <v>0</v>
      </c>
    </row>
  </sheetData>
  <mergeCells count="18">
    <mergeCell ref="B25:B27"/>
    <mergeCell ref="C25:P25"/>
    <mergeCell ref="C26:D26"/>
    <mergeCell ref="E26:F26"/>
    <mergeCell ref="G26:H26"/>
    <mergeCell ref="I26:J26"/>
    <mergeCell ref="K26:L26"/>
    <mergeCell ref="M26:N26"/>
    <mergeCell ref="O26:P26"/>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topLeftCell="A17" workbookViewId="0">
      <selection activeCell="B1" sqref="B1"/>
    </sheetView>
  </sheetViews>
  <sheetFormatPr baseColWidth="10" defaultColWidth="7.26953125" defaultRowHeight="12.5"/>
  <cols>
    <col min="1" max="1" width="4.26953125" style="111" customWidth="1"/>
    <col min="2" max="2" width="64.54296875" style="111" customWidth="1"/>
    <col min="3" max="3" width="16.453125" style="112" bestFit="1" customWidth="1"/>
    <col min="4" max="4" width="17.54296875" style="112" bestFit="1" customWidth="1"/>
    <col min="5" max="5" width="10.1796875" style="112" customWidth="1"/>
    <col min="6" max="6" width="10" style="112" bestFit="1" customWidth="1"/>
    <col min="7" max="7" width="1.26953125" style="188" customWidth="1"/>
    <col min="8" max="8" width="11.26953125" style="111" customWidth="1"/>
    <col min="9" max="9" width="14" style="111" customWidth="1"/>
    <col min="10" max="10" width="12.26953125" style="111" customWidth="1"/>
    <col min="11" max="11" width="9.54296875" style="111" customWidth="1"/>
    <col min="12" max="16384" width="7.26953125" style="111"/>
  </cols>
  <sheetData>
    <row r="1" spans="1:11">
      <c r="A1" s="199"/>
      <c r="B1" s="140"/>
      <c r="H1" s="113"/>
    </row>
    <row r="2" spans="1:11">
      <c r="A2" s="89"/>
      <c r="B2" s="365"/>
      <c r="C2" s="366"/>
      <c r="D2" s="366"/>
      <c r="E2" s="366"/>
      <c r="F2" s="366"/>
      <c r="H2" s="113"/>
    </row>
    <row r="3" spans="1:11" ht="13">
      <c r="A3" s="89"/>
      <c r="B3" s="867" t="s">
        <v>64</v>
      </c>
      <c r="C3" s="866" t="s">
        <v>14</v>
      </c>
      <c r="D3" s="866"/>
      <c r="E3" s="866"/>
      <c r="F3" s="866"/>
      <c r="G3" s="88"/>
      <c r="H3" s="866" t="s">
        <v>15</v>
      </c>
      <c r="I3" s="866"/>
      <c r="J3" s="866"/>
      <c r="K3" s="866"/>
    </row>
    <row r="4" spans="1:11" s="734" customFormat="1" ht="14">
      <c r="A4" s="139"/>
      <c r="B4" s="868"/>
      <c r="C4" s="367" t="s">
        <v>2</v>
      </c>
      <c r="D4" s="368" t="s">
        <v>3</v>
      </c>
      <c r="E4" s="369" t="s">
        <v>65</v>
      </c>
      <c r="F4" s="369" t="s">
        <v>66</v>
      </c>
      <c r="G4" s="121"/>
      <c r="H4" s="367" t="str">
        <f>'Reported EBITDA'!$F$5</f>
        <v>Q4 2024</v>
      </c>
      <c r="I4" s="368" t="str">
        <f>'Reported EBITDA'!$G$5</f>
        <v>Q4 2023</v>
      </c>
      <c r="J4" s="369" t="s">
        <v>65</v>
      </c>
      <c r="K4" s="369" t="s">
        <v>66</v>
      </c>
    </row>
    <row r="5" spans="1:11" s="100" customFormat="1" ht="7.5" customHeight="1">
      <c r="A5" s="88"/>
      <c r="B5" s="341"/>
      <c r="C5" s="363"/>
      <c r="D5" s="364"/>
      <c r="E5" s="364"/>
      <c r="F5" s="364"/>
      <c r="G5" s="185"/>
      <c r="H5" s="363"/>
      <c r="I5" s="364"/>
      <c r="J5" s="364"/>
      <c r="K5" s="364"/>
    </row>
    <row r="6" spans="1:11" ht="13">
      <c r="A6" s="88"/>
      <c r="B6" s="341" t="s">
        <v>67</v>
      </c>
      <c r="C6" s="351">
        <v>13903.822</v>
      </c>
      <c r="D6" s="352">
        <v>12888.039000000001</v>
      </c>
      <c r="E6" s="352">
        <v>1015.7829999999994</v>
      </c>
      <c r="F6" s="344">
        <v>7.8815947096373629E-2</v>
      </c>
      <c r="G6" s="183"/>
      <c r="H6" s="351">
        <v>3551.9870000000005</v>
      </c>
      <c r="I6" s="352">
        <v>3080.4570000000003</v>
      </c>
      <c r="J6" s="352">
        <v>471.5300000000002</v>
      </c>
      <c r="K6" s="344">
        <v>0.15307144362021607</v>
      </c>
    </row>
    <row r="7" spans="1:11">
      <c r="A7" s="88"/>
      <c r="B7" s="135" t="s">
        <v>68</v>
      </c>
      <c r="C7" s="339">
        <v>12615.912</v>
      </c>
      <c r="D7" s="81">
        <v>11768.43</v>
      </c>
      <c r="E7" s="81">
        <v>847.48199999999997</v>
      </c>
      <c r="F7" s="182">
        <v>7.2013174229697663E-2</v>
      </c>
      <c r="G7" s="182"/>
      <c r="H7" s="339">
        <v>3131.6010000000006</v>
      </c>
      <c r="I7" s="81">
        <v>2837.1800000000003</v>
      </c>
      <c r="J7" s="81">
        <v>294.42100000000028</v>
      </c>
      <c r="K7" s="182">
        <v>0.10377240781339236</v>
      </c>
    </row>
    <row r="8" spans="1:11">
      <c r="A8" s="88"/>
      <c r="B8" s="316" t="s">
        <v>69</v>
      </c>
      <c r="C8" s="349">
        <v>1287.9100000000001</v>
      </c>
      <c r="D8" s="350">
        <v>1119.6089999999999</v>
      </c>
      <c r="E8" s="350">
        <v>168.30100000000016</v>
      </c>
      <c r="F8" s="281">
        <v>0.15032122821449279</v>
      </c>
      <c r="G8" s="182"/>
      <c r="H8" s="349">
        <v>420.38600000000008</v>
      </c>
      <c r="I8" s="350">
        <v>243.27699999999993</v>
      </c>
      <c r="J8" s="350">
        <v>177.10900000000015</v>
      </c>
      <c r="K8" s="281">
        <v>0.72801374564796584</v>
      </c>
    </row>
    <row r="9" spans="1:11" ht="13">
      <c r="A9" s="88"/>
      <c r="B9" s="341" t="s">
        <v>70</v>
      </c>
      <c r="C9" s="351">
        <v>-8547.18</v>
      </c>
      <c r="D9" s="352">
        <v>-7671.7110000000002</v>
      </c>
      <c r="E9" s="352">
        <v>-875.46900000000005</v>
      </c>
      <c r="F9" s="344">
        <v>0.11411652498380098</v>
      </c>
      <c r="G9" s="183"/>
      <c r="H9" s="351">
        <v>-2392.1819999999998</v>
      </c>
      <c r="I9" s="352">
        <v>-1912.3380000000006</v>
      </c>
      <c r="J9" s="352">
        <v>-479.84399999999914</v>
      </c>
      <c r="K9" s="344">
        <v>0.25092007793601279</v>
      </c>
    </row>
    <row r="10" spans="1:11">
      <c r="A10" s="88"/>
      <c r="B10" s="135" t="s">
        <v>71</v>
      </c>
      <c r="C10" s="339">
        <v>-5904.116</v>
      </c>
      <c r="D10" s="81">
        <v>-5184.2120000000004</v>
      </c>
      <c r="E10" s="81">
        <v>-719.90399999999954</v>
      </c>
      <c r="F10" s="182">
        <v>0.13886469149023983</v>
      </c>
      <c r="G10" s="182"/>
      <c r="H10" s="339">
        <v>-1726.3159999999998</v>
      </c>
      <c r="I10" s="81">
        <v>-1249.3980000000006</v>
      </c>
      <c r="J10" s="81">
        <v>-476.91799999999921</v>
      </c>
      <c r="K10" s="182">
        <v>0.38171823550221706</v>
      </c>
    </row>
    <row r="11" spans="1:11">
      <c r="A11" s="88"/>
      <c r="B11" s="135" t="s">
        <v>72</v>
      </c>
      <c r="C11" s="339">
        <v>-65.757999999999996</v>
      </c>
      <c r="D11" s="81">
        <v>-73.891999999999996</v>
      </c>
      <c r="E11" s="81">
        <v>8.1340000000000003</v>
      </c>
      <c r="F11" s="182">
        <v>-0.11007957559681703</v>
      </c>
      <c r="G11" s="182"/>
      <c r="H11" s="339">
        <v>-12.481999999999992</v>
      </c>
      <c r="I11" s="81">
        <v>-23.546999999999997</v>
      </c>
      <c r="J11" s="81">
        <v>11.065000000000005</v>
      </c>
      <c r="K11" s="182">
        <v>-0.46991124134709328</v>
      </c>
    </row>
    <row r="12" spans="1:11">
      <c r="A12" s="88"/>
      <c r="B12" s="135" t="s">
        <v>73</v>
      </c>
      <c r="C12" s="339">
        <v>-1245.3</v>
      </c>
      <c r="D12" s="81">
        <v>-1190.481</v>
      </c>
      <c r="E12" s="81">
        <v>-54.81899999999996</v>
      </c>
      <c r="F12" s="182">
        <v>4.6047773966993111E-2</v>
      </c>
      <c r="G12" s="182"/>
      <c r="H12" s="339">
        <v>-280.23599999999999</v>
      </c>
      <c r="I12" s="81">
        <v>-329.005</v>
      </c>
      <c r="J12" s="81">
        <v>48.769000000000005</v>
      </c>
      <c r="K12" s="182">
        <v>-0.14823178979042873</v>
      </c>
    </row>
    <row r="13" spans="1:11">
      <c r="A13" s="88"/>
      <c r="B13" s="316" t="s">
        <v>74</v>
      </c>
      <c r="C13" s="349">
        <v>-1332.0060000000001</v>
      </c>
      <c r="D13" s="350">
        <v>-1223.126</v>
      </c>
      <c r="E13" s="350">
        <v>-108.88000000000011</v>
      </c>
      <c r="F13" s="281">
        <v>8.9017811738120178E-2</v>
      </c>
      <c r="G13" s="281"/>
      <c r="H13" s="349">
        <v>-373.14800000000014</v>
      </c>
      <c r="I13" s="350">
        <v>-310.38799999999992</v>
      </c>
      <c r="J13" s="350">
        <v>-62.760000000000218</v>
      </c>
      <c r="K13" s="281">
        <v>0.20219853860329717</v>
      </c>
    </row>
    <row r="14" spans="1:11" ht="13">
      <c r="A14" s="88"/>
      <c r="B14" s="341" t="s">
        <v>75</v>
      </c>
      <c r="C14" s="351">
        <v>5356.6419999999998</v>
      </c>
      <c r="D14" s="352">
        <v>5216.3280000000004</v>
      </c>
      <c r="E14" s="352">
        <v>140.3139999999994</v>
      </c>
      <c r="F14" s="344">
        <v>2.6898998682598041E-2</v>
      </c>
      <c r="G14" s="183"/>
      <c r="H14" s="351">
        <v>1159.8050000000007</v>
      </c>
      <c r="I14" s="352">
        <v>1168.1189999999997</v>
      </c>
      <c r="J14" s="352">
        <v>-8.3139999999989413</v>
      </c>
      <c r="K14" s="344">
        <v>-7.1174255362672634E-3</v>
      </c>
    </row>
    <row r="15" spans="1:11">
      <c r="A15" s="88"/>
      <c r="B15" s="135" t="s">
        <v>76</v>
      </c>
      <c r="C15" s="339">
        <v>-521.86</v>
      </c>
      <c r="D15" s="81">
        <v>-472.97199999999998</v>
      </c>
      <c r="E15" s="81">
        <v>-48.888000000000034</v>
      </c>
      <c r="F15" s="182">
        <v>0.10336341263330606</v>
      </c>
      <c r="G15" s="182"/>
      <c r="H15" s="339">
        <v>-141.30200000000002</v>
      </c>
      <c r="I15" s="81">
        <v>-94.919999999999959</v>
      </c>
      <c r="J15" s="81">
        <v>-46.382000000000062</v>
      </c>
      <c r="K15" s="182">
        <v>0.48864306784660849</v>
      </c>
    </row>
    <row r="16" spans="1:11">
      <c r="A16" s="88"/>
      <c r="B16" s="316" t="s">
        <v>77</v>
      </c>
      <c r="C16" s="349">
        <v>-1099.297</v>
      </c>
      <c r="D16" s="350">
        <v>-994.78099999999995</v>
      </c>
      <c r="E16" s="350">
        <v>-104.51600000000008</v>
      </c>
      <c r="F16" s="281">
        <v>0.10506433074214327</v>
      </c>
      <c r="G16" s="182"/>
      <c r="H16" s="349">
        <v>-294.01499999999999</v>
      </c>
      <c r="I16" s="350">
        <v>-223.97199999999998</v>
      </c>
      <c r="J16" s="350">
        <v>-70.043000000000006</v>
      </c>
      <c r="K16" s="281">
        <v>0.31273105566767279</v>
      </c>
    </row>
    <row r="17" spans="1:11" ht="13">
      <c r="A17" s="88"/>
      <c r="B17" s="341" t="s">
        <v>78</v>
      </c>
      <c r="C17" s="351">
        <v>3735.4850000000001</v>
      </c>
      <c r="D17" s="352">
        <v>3748.5750000000007</v>
      </c>
      <c r="E17" s="352">
        <v>-13.0900000000006</v>
      </c>
      <c r="F17" s="344">
        <v>-3.4919936242440164E-3</v>
      </c>
      <c r="G17" s="183"/>
      <c r="H17" s="351">
        <v>724.48800000000074</v>
      </c>
      <c r="I17" s="352">
        <v>849.22699999999963</v>
      </c>
      <c r="J17" s="352">
        <v>-124.7389999999989</v>
      </c>
      <c r="K17" s="344">
        <v>-0.14688534396574648</v>
      </c>
    </row>
    <row r="18" spans="1:11">
      <c r="A18" s="88"/>
      <c r="B18" s="135" t="s">
        <v>79</v>
      </c>
      <c r="C18" s="339">
        <v>-1130.5989999999999</v>
      </c>
      <c r="D18" s="81">
        <v>-949.16099999999994</v>
      </c>
      <c r="E18" s="81">
        <v>-181.43799999999999</v>
      </c>
      <c r="F18" s="182">
        <v>0.19115618951895419</v>
      </c>
      <c r="G18" s="182"/>
      <c r="H18" s="339">
        <v>-286.57999999999993</v>
      </c>
      <c r="I18" s="81">
        <v>-218.19999999999993</v>
      </c>
      <c r="J18" s="81">
        <v>-68.38</v>
      </c>
      <c r="K18" s="182">
        <v>0.31338221814848777</v>
      </c>
    </row>
    <row r="19" spans="1:11">
      <c r="A19" s="88"/>
      <c r="B19" s="353" t="s">
        <v>80</v>
      </c>
      <c r="C19" s="349">
        <v>-288.72399999999999</v>
      </c>
      <c r="D19" s="350">
        <v>-256.51299999999998</v>
      </c>
      <c r="E19" s="350">
        <v>-32.211000000000013</v>
      </c>
      <c r="F19" s="281">
        <v>0.12557258306596553</v>
      </c>
      <c r="G19" s="182"/>
      <c r="H19" s="349">
        <v>-95.59</v>
      </c>
      <c r="I19" s="350">
        <v>-60.736999999999966</v>
      </c>
      <c r="J19" s="350">
        <v>-34.853000000000037</v>
      </c>
      <c r="K19" s="281">
        <v>0.57383473006569408</v>
      </c>
    </row>
    <row r="20" spans="1:11" ht="13">
      <c r="A20" s="88"/>
      <c r="B20" s="341" t="s">
        <v>81</v>
      </c>
      <c r="C20" s="351">
        <v>2201.4490000000001</v>
      </c>
      <c r="D20" s="352">
        <v>2387.2790000000009</v>
      </c>
      <c r="E20" s="352">
        <v>-185.83000000000058</v>
      </c>
      <c r="F20" s="344">
        <v>-7.7841760431018203E-2</v>
      </c>
      <c r="G20" s="183"/>
      <c r="H20" s="351">
        <v>232.67100000000079</v>
      </c>
      <c r="I20" s="352">
        <v>389.52899999999971</v>
      </c>
      <c r="J20" s="352">
        <v>-156.85799999999892</v>
      </c>
      <c r="K20" s="344">
        <v>-0.40268632117249048</v>
      </c>
    </row>
    <row r="21" spans="1:11" ht="13">
      <c r="A21" s="88"/>
      <c r="B21" s="341" t="s">
        <v>82</v>
      </c>
      <c r="C21" s="351">
        <v>-892.22700000000009</v>
      </c>
      <c r="D21" s="352">
        <v>-741.59900000000016</v>
      </c>
      <c r="E21" s="352">
        <v>-150.62799999999993</v>
      </c>
      <c r="F21" s="344">
        <v>0.20311246374388303</v>
      </c>
      <c r="G21" s="183"/>
      <c r="H21" s="351">
        <v>-263.23700000000008</v>
      </c>
      <c r="I21" s="352">
        <v>-233.32800000000009</v>
      </c>
      <c r="J21" s="352">
        <v>-29.908999999999992</v>
      </c>
      <c r="K21" s="344">
        <v>0.12818435849962273</v>
      </c>
    </row>
    <row r="22" spans="1:11">
      <c r="A22" s="88"/>
      <c r="B22" s="135" t="s">
        <v>83</v>
      </c>
      <c r="C22" s="339">
        <v>451.61599999999999</v>
      </c>
      <c r="D22" s="81">
        <v>475.47500000000002</v>
      </c>
      <c r="E22" s="81">
        <v>-23.859000000000037</v>
      </c>
      <c r="F22" s="182">
        <v>-5.0179294389820828E-2</v>
      </c>
      <c r="G22" s="182"/>
      <c r="H22" s="339">
        <v>116.62</v>
      </c>
      <c r="I22" s="81">
        <v>110.81100000000004</v>
      </c>
      <c r="J22" s="81">
        <v>5.8089999999999691</v>
      </c>
      <c r="K22" s="182">
        <v>5.2422593424840125E-2</v>
      </c>
    </row>
    <row r="23" spans="1:11">
      <c r="A23" s="88"/>
      <c r="B23" s="141" t="s">
        <v>84</v>
      </c>
      <c r="C23" s="339">
        <v>-1587.8430000000001</v>
      </c>
      <c r="D23" s="81">
        <v>-1635.259</v>
      </c>
      <c r="E23" s="81">
        <v>47.41599999999994</v>
      </c>
      <c r="F23" s="182">
        <v>-2.8996018367732579E-2</v>
      </c>
      <c r="G23" s="182"/>
      <c r="H23" s="339">
        <v>-409.18900000000008</v>
      </c>
      <c r="I23" s="81">
        <v>-382.20700000000011</v>
      </c>
      <c r="J23" s="81">
        <v>-26.981999999999971</v>
      </c>
      <c r="K23" s="182">
        <v>7.0595253357473631E-2</v>
      </c>
    </row>
    <row r="24" spans="1:11">
      <c r="A24" s="88"/>
      <c r="B24" s="141" t="s">
        <v>85</v>
      </c>
      <c r="C24" s="339">
        <v>331.125</v>
      </c>
      <c r="D24" s="81">
        <v>333.19200000000001</v>
      </c>
      <c r="E24" s="81">
        <v>-2.0670000000000073</v>
      </c>
      <c r="F24" s="182">
        <v>-6.2036303392638548E-3</v>
      </c>
      <c r="G24" s="182"/>
      <c r="H24" s="339">
        <v>42.75</v>
      </c>
      <c r="I24" s="81">
        <v>19.709000000000003</v>
      </c>
      <c r="J24" s="81">
        <v>23.040999999999997</v>
      </c>
      <c r="K24" s="182">
        <v>1.1690598203866251</v>
      </c>
    </row>
    <row r="25" spans="1:11">
      <c r="A25" s="88"/>
      <c r="B25" s="353" t="s">
        <v>86</v>
      </c>
      <c r="C25" s="349">
        <v>-87.125</v>
      </c>
      <c r="D25" s="350">
        <v>84.992999999999995</v>
      </c>
      <c r="E25" s="350">
        <v>-172.11799999999999</v>
      </c>
      <c r="F25" s="281">
        <v>-2.0250844187168355</v>
      </c>
      <c r="G25" s="182"/>
      <c r="H25" s="349">
        <v>-13.418000000000006</v>
      </c>
      <c r="I25" s="350">
        <v>18.358999999999995</v>
      </c>
      <c r="J25" s="350">
        <v>-31.777000000000001</v>
      </c>
      <c r="K25" s="281">
        <v>-1.7308676943188632</v>
      </c>
    </row>
    <row r="26" spans="1:11" ht="13">
      <c r="A26" s="88"/>
      <c r="B26" s="341" t="s">
        <v>87</v>
      </c>
      <c r="C26" s="351">
        <v>3.1669999999999998</v>
      </c>
      <c r="D26" s="352">
        <v>-195.21799999999999</v>
      </c>
      <c r="E26" s="352">
        <v>198.38499999999999</v>
      </c>
      <c r="F26" s="344">
        <v>-1.0162228892827505</v>
      </c>
      <c r="G26" s="183"/>
      <c r="H26" s="351">
        <v>-0.52700000000000058</v>
      </c>
      <c r="I26" s="352">
        <v>-21.488999999999979</v>
      </c>
      <c r="J26" s="352">
        <v>20.961999999999978</v>
      </c>
      <c r="K26" s="344">
        <v>-0.97547582484061612</v>
      </c>
    </row>
    <row r="27" spans="1:11">
      <c r="A27" s="88"/>
      <c r="B27" s="316" t="s">
        <v>88</v>
      </c>
      <c r="C27" s="349">
        <v>5.1239999999999997</v>
      </c>
      <c r="D27" s="350">
        <v>-194.79</v>
      </c>
      <c r="E27" s="350">
        <v>199.91399999999999</v>
      </c>
      <c r="F27" s="281">
        <v>-1.0263052518096412</v>
      </c>
      <c r="G27" s="182"/>
      <c r="H27" s="349">
        <v>1.3229999999999995</v>
      </c>
      <c r="I27" s="350">
        <v>-20.10299999999998</v>
      </c>
      <c r="J27" s="350">
        <v>21.425999999999981</v>
      </c>
      <c r="K27" s="281">
        <v>-1.065811072974183</v>
      </c>
    </row>
    <row r="28" spans="1:11">
      <c r="A28" s="88"/>
      <c r="B28" s="316" t="s">
        <v>89</v>
      </c>
      <c r="C28" s="349">
        <v>-1.9570000000000001</v>
      </c>
      <c r="D28" s="371">
        <v>-0.42799999999999999</v>
      </c>
      <c r="E28" s="350">
        <v>-1.5290000000000001</v>
      </c>
      <c r="F28" s="281">
        <v>3.5724299065420562</v>
      </c>
      <c r="G28" s="182"/>
      <c r="H28" s="349">
        <v>-1.85</v>
      </c>
      <c r="I28" s="371">
        <v>-1.3859999999999999</v>
      </c>
      <c r="J28" s="350">
        <v>-0.46400000000000019</v>
      </c>
      <c r="K28" s="281">
        <v>0.33477633477633484</v>
      </c>
    </row>
    <row r="29" spans="1:11" ht="13">
      <c r="A29" s="88"/>
      <c r="B29" s="341" t="s">
        <v>90</v>
      </c>
      <c r="C29" s="351">
        <v>1312.3889999999999</v>
      </c>
      <c r="D29" s="352">
        <v>1450.4620000000007</v>
      </c>
      <c r="E29" s="352">
        <v>-138.07300000000077</v>
      </c>
      <c r="F29" s="344">
        <v>-9.5192428343521374E-2</v>
      </c>
      <c r="G29" s="183"/>
      <c r="H29" s="351">
        <v>-31.092999999999293</v>
      </c>
      <c r="I29" s="352">
        <v>134.71199999999965</v>
      </c>
      <c r="J29" s="352">
        <v>-165.80499999999893</v>
      </c>
      <c r="K29" s="344">
        <v>-1.2308109151374738</v>
      </c>
    </row>
    <row r="30" spans="1:11">
      <c r="A30" s="88"/>
      <c r="B30" s="316" t="s">
        <v>91</v>
      </c>
      <c r="C30" s="349">
        <v>-343.61099999999999</v>
      </c>
      <c r="D30" s="350">
        <v>-672.90099999999995</v>
      </c>
      <c r="E30" s="350">
        <v>329.28999999999996</v>
      </c>
      <c r="F30" s="281">
        <v>-0.4893587615414452</v>
      </c>
      <c r="G30" s="182"/>
      <c r="H30" s="349">
        <v>142.37200000000001</v>
      </c>
      <c r="I30" s="350">
        <v>-161.61499999999995</v>
      </c>
      <c r="J30" s="350">
        <v>303.98699999999997</v>
      </c>
      <c r="K30" s="281">
        <v>-1.8809330817065251</v>
      </c>
    </row>
    <row r="31" spans="1:11" ht="13">
      <c r="A31" s="88"/>
      <c r="B31" s="341" t="s">
        <v>92</v>
      </c>
      <c r="C31" s="345">
        <v>968.77799999999991</v>
      </c>
      <c r="D31" s="346">
        <v>777.56100000000072</v>
      </c>
      <c r="E31" s="346">
        <v>191.21699999999919</v>
      </c>
      <c r="F31" s="348">
        <v>0.24591896970141125</v>
      </c>
      <c r="G31" s="182"/>
      <c r="H31" s="345">
        <v>111.27900000000072</v>
      </c>
      <c r="I31" s="346">
        <v>-26.903000000000304</v>
      </c>
      <c r="J31" s="346">
        <v>138.18200000000104</v>
      </c>
      <c r="K31" s="348" t="s">
        <v>93</v>
      </c>
    </row>
    <row r="32" spans="1:11">
      <c r="A32" s="88"/>
      <c r="B32" s="316" t="s">
        <v>94</v>
      </c>
      <c r="C32" s="317">
        <v>1892.7059999999999</v>
      </c>
      <c r="D32" s="656">
        <v>394.95699999999999</v>
      </c>
      <c r="E32" s="656">
        <v>1497.7489999999998</v>
      </c>
      <c r="F32" s="657">
        <v>3.7921824401137334</v>
      </c>
      <c r="G32" s="182"/>
      <c r="H32" s="317">
        <v>4.5989999999999327</v>
      </c>
      <c r="I32" s="656">
        <v>112.99700000000001</v>
      </c>
      <c r="J32" s="656">
        <v>-108.39800000000008</v>
      </c>
      <c r="K32" s="657">
        <v>-0.95929980441958695</v>
      </c>
    </row>
    <row r="33" spans="1:11" ht="13">
      <c r="A33" s="88"/>
      <c r="B33" s="341" t="s">
        <v>95</v>
      </c>
      <c r="C33" s="345">
        <v>2861.4839999999999</v>
      </c>
      <c r="D33" s="346">
        <v>1172.5180000000007</v>
      </c>
      <c r="E33" s="346">
        <v>1688.9659999999999</v>
      </c>
      <c r="F33" s="347">
        <v>1.4404606155299944</v>
      </c>
      <c r="G33" s="182"/>
      <c r="H33" s="345">
        <v>115.87800000000065</v>
      </c>
      <c r="I33" s="346">
        <v>86.093999999999994</v>
      </c>
      <c r="J33" s="346">
        <v>30.083999999999932</v>
      </c>
      <c r="K33" s="347">
        <v>0.34594745278417394</v>
      </c>
    </row>
    <row r="34" spans="1:11" ht="13">
      <c r="A34" s="88"/>
      <c r="B34" s="341" t="s">
        <v>96</v>
      </c>
      <c r="C34" s="342">
        <v>2589.1329999999998</v>
      </c>
      <c r="D34" s="343">
        <v>864.26900000000001</v>
      </c>
      <c r="E34" s="343">
        <v>1724.8639999999998</v>
      </c>
      <c r="F34" s="344">
        <v>1.9957490086998373</v>
      </c>
      <c r="G34" s="183"/>
      <c r="H34" s="342">
        <v>123.57999999999993</v>
      </c>
      <c r="I34" s="343">
        <v>81.530999999999949</v>
      </c>
      <c r="J34" s="343">
        <v>42.348999999999975</v>
      </c>
      <c r="K34" s="344">
        <v>0.51574247832112952</v>
      </c>
    </row>
    <row r="35" spans="1:11">
      <c r="A35" s="88"/>
      <c r="B35" s="360" t="s">
        <v>97</v>
      </c>
      <c r="C35" s="654">
        <v>272.351</v>
      </c>
      <c r="D35" s="655">
        <v>308.24900000000002</v>
      </c>
      <c r="E35" s="655">
        <v>-35.898000000000025</v>
      </c>
      <c r="F35" s="391">
        <v>-0.11645779872765205</v>
      </c>
      <c r="G35" s="182"/>
      <c r="H35" s="654">
        <v>-7.7019999999999982</v>
      </c>
      <c r="I35" s="655">
        <v>4.563000000000045</v>
      </c>
      <c r="J35" s="655">
        <v>-12.265000000000043</v>
      </c>
      <c r="K35" s="391">
        <v>-2.6879246110015167</v>
      </c>
    </row>
    <row r="36" spans="1:11" ht="14.25" customHeight="1">
      <c r="A36" s="89"/>
      <c r="B36" s="354"/>
      <c r="C36" s="350"/>
      <c r="D36" s="350"/>
      <c r="E36" s="350"/>
      <c r="F36" s="281"/>
      <c r="G36" s="182"/>
      <c r="H36" s="350"/>
      <c r="I36" s="350"/>
      <c r="J36" s="350"/>
      <c r="K36" s="281"/>
    </row>
    <row r="37" spans="1:11" ht="13">
      <c r="A37" s="89"/>
      <c r="B37" s="355" t="s">
        <v>98</v>
      </c>
      <c r="C37" s="356">
        <v>6.8614071400041644E-3</v>
      </c>
      <c r="D37" s="357">
        <v>5.3353708696010039E-3</v>
      </c>
      <c r="E37" s="357">
        <v>1.5260362704031605E-3</v>
      </c>
      <c r="F37" s="358">
        <v>0.28602252921122284</v>
      </c>
      <c r="G37" s="340"/>
      <c r="H37" s="356">
        <v>1.1105995776280325E-3</v>
      </c>
      <c r="I37" s="357">
        <v>-8.9205908022456024E-6</v>
      </c>
      <c r="J37" s="357">
        <v>1.1195201684302781E-3</v>
      </c>
      <c r="K37" s="358" t="s">
        <v>93</v>
      </c>
    </row>
    <row r="38" spans="1:11" ht="13">
      <c r="A38" s="89"/>
      <c r="B38" s="355" t="s">
        <v>99</v>
      </c>
      <c r="C38" s="356">
        <v>1.7272967078156908E-2</v>
      </c>
      <c r="D38" s="357">
        <v>2.7208361231541157E-3</v>
      </c>
      <c r="E38" s="357">
        <v>1.4552130955002792E-2</v>
      </c>
      <c r="F38" s="359" t="s">
        <v>93</v>
      </c>
      <c r="G38" s="186"/>
      <c r="H38" s="356">
        <v>4.1340460168536042E-5</v>
      </c>
      <c r="I38" s="357">
        <v>7.689045915315535E-4</v>
      </c>
      <c r="J38" s="357">
        <v>-7.2756413136301746E-4</v>
      </c>
      <c r="K38" s="359">
        <v>-0.94623460358561329</v>
      </c>
    </row>
    <row r="39" spans="1:11" ht="13">
      <c r="A39" s="89"/>
      <c r="B39" s="355" t="s">
        <v>100</v>
      </c>
      <c r="C39" s="356">
        <v>2.4134374218161073E-2</v>
      </c>
      <c r="D39" s="357">
        <v>8.0562069927551192E-3</v>
      </c>
      <c r="E39" s="357">
        <v>1.6078167225405955E-2</v>
      </c>
      <c r="F39" s="359">
        <v>1.9957490218244041</v>
      </c>
      <c r="G39" s="186"/>
      <c r="H39" s="356">
        <v>1.1519400377965686E-3</v>
      </c>
      <c r="I39" s="357">
        <v>7.599840007293079E-4</v>
      </c>
      <c r="J39" s="357">
        <v>3.9195603706726066E-4</v>
      </c>
      <c r="K39" s="359">
        <v>0.51574248496169073</v>
      </c>
    </row>
    <row r="40" spans="1:11">
      <c r="A40" s="89"/>
      <c r="C40" s="111"/>
      <c r="D40" s="111"/>
      <c r="E40" s="111"/>
      <c r="F40" s="111"/>
      <c r="G40" s="111"/>
      <c r="J40" s="140"/>
    </row>
    <row r="41" spans="1:11" ht="43.5" customHeight="1">
      <c r="A41" s="89"/>
      <c r="B41" s="865" t="s">
        <v>101</v>
      </c>
      <c r="C41" s="865"/>
      <c r="D41" s="865"/>
      <c r="E41" s="865"/>
      <c r="F41" s="865"/>
      <c r="G41" s="865"/>
      <c r="H41" s="865"/>
      <c r="I41" s="865"/>
      <c r="J41" s="865"/>
      <c r="K41" s="865"/>
    </row>
    <row r="42" spans="1:11" ht="23.25" customHeight="1">
      <c r="A42" s="89"/>
      <c r="B42" s="865" t="s">
        <v>102</v>
      </c>
      <c r="C42" s="865"/>
      <c r="D42" s="865"/>
      <c r="E42" s="865"/>
      <c r="F42" s="865"/>
      <c r="G42" s="865"/>
    </row>
    <row r="43" spans="1:11">
      <c r="C43" s="111"/>
      <c r="D43" s="111"/>
      <c r="E43" s="111"/>
      <c r="F43" s="111"/>
      <c r="G43" s="111"/>
    </row>
    <row r="44" spans="1:11" ht="14">
      <c r="B44" s="114"/>
      <c r="C44" s="77"/>
      <c r="D44" s="78"/>
      <c r="E44" s="78"/>
      <c r="F44" s="78"/>
      <c r="G44" s="78"/>
    </row>
    <row r="45" spans="1:11" ht="14">
      <c r="B45" s="114"/>
      <c r="C45" s="77"/>
      <c r="D45" s="78"/>
      <c r="E45" s="78"/>
      <c r="F45" s="78"/>
      <c r="G45" s="187"/>
    </row>
    <row r="46" spans="1:11" ht="14">
      <c r="B46" s="114"/>
      <c r="C46" s="77"/>
      <c r="D46" s="78"/>
      <c r="E46" s="78"/>
      <c r="F46" s="78"/>
      <c r="G46" s="187"/>
    </row>
    <row r="47" spans="1:11" ht="14">
      <c r="B47" s="114"/>
      <c r="C47" s="77"/>
      <c r="D47" s="78"/>
      <c r="E47" s="78"/>
      <c r="F47" s="78"/>
      <c r="G47" s="187"/>
      <c r="H47" s="77"/>
    </row>
    <row r="48" spans="1:11" s="100" customFormat="1" ht="6" customHeight="1">
      <c r="C48" s="77"/>
      <c r="D48" s="78"/>
      <c r="E48" s="78"/>
      <c r="F48" s="78"/>
      <c r="G48" s="187"/>
    </row>
    <row r="49" spans="2:7" s="100" customFormat="1" ht="18" hidden="1" customHeight="1">
      <c r="B49" s="115" t="s">
        <v>103</v>
      </c>
      <c r="C49" s="77"/>
      <c r="D49" s="78"/>
      <c r="E49" s="78"/>
      <c r="F49" s="78"/>
      <c r="G49" s="187"/>
    </row>
    <row r="50" spans="2:7" ht="6" customHeight="1">
      <c r="C50" s="77"/>
      <c r="D50" s="78"/>
      <c r="E50" s="78"/>
      <c r="F50" s="78"/>
      <c r="G50" s="187"/>
    </row>
    <row r="51" spans="2:7" ht="14">
      <c r="C51" s="77"/>
      <c r="D51" s="78"/>
      <c r="E51" s="78"/>
      <c r="F51" s="78"/>
      <c r="G51" s="187"/>
    </row>
    <row r="52" spans="2:7" ht="14">
      <c r="C52" s="77"/>
      <c r="D52" s="78"/>
      <c r="E52" s="78"/>
      <c r="F52" s="78"/>
      <c r="G52" s="187"/>
    </row>
    <row r="53" spans="2:7" ht="14">
      <c r="C53" s="77"/>
      <c r="D53" s="78"/>
      <c r="E53" s="78"/>
      <c r="F53" s="78"/>
      <c r="G53" s="187"/>
    </row>
    <row r="54" spans="2:7" ht="14">
      <c r="C54" s="77"/>
      <c r="D54" s="78"/>
      <c r="E54" s="78"/>
      <c r="F54" s="78"/>
      <c r="G54" s="187"/>
    </row>
    <row r="55" spans="2:7" ht="14">
      <c r="C55" s="77"/>
      <c r="D55" s="78"/>
      <c r="E55" s="78"/>
      <c r="F55" s="78"/>
      <c r="G55" s="187"/>
    </row>
    <row r="56" spans="2:7" ht="14">
      <c r="C56" s="77"/>
      <c r="D56" s="78"/>
      <c r="E56" s="78"/>
      <c r="F56" s="78"/>
      <c r="G56" s="187"/>
    </row>
    <row r="57" spans="2:7" ht="14">
      <c r="C57" s="77"/>
      <c r="D57" s="78"/>
      <c r="E57" s="78"/>
      <c r="F57" s="78"/>
      <c r="G57" s="187"/>
    </row>
    <row r="58" spans="2:7" ht="14">
      <c r="C58" s="77"/>
      <c r="D58" s="78"/>
      <c r="E58" s="78"/>
      <c r="F58" s="78"/>
      <c r="G58" s="187"/>
    </row>
    <row r="59" spans="2:7" ht="14">
      <c r="C59" s="77"/>
      <c r="D59" s="78"/>
      <c r="E59" s="78"/>
      <c r="F59" s="78"/>
      <c r="G59" s="187"/>
    </row>
    <row r="60" spans="2:7" ht="14">
      <c r="C60" s="77"/>
      <c r="D60" s="78"/>
      <c r="E60" s="78"/>
      <c r="F60" s="78"/>
      <c r="G60" s="187"/>
    </row>
    <row r="61" spans="2:7">
      <c r="C61" s="111"/>
      <c r="D61" s="111"/>
      <c r="E61" s="111"/>
      <c r="F61" s="111"/>
      <c r="G61" s="140"/>
    </row>
    <row r="62" spans="2:7">
      <c r="C62" s="111"/>
      <c r="D62" s="111"/>
      <c r="E62" s="111"/>
      <c r="F62" s="111"/>
      <c r="G62" s="140"/>
    </row>
    <row r="63" spans="2:7">
      <c r="C63" s="111"/>
      <c r="D63" s="111"/>
      <c r="E63" s="111"/>
      <c r="F63" s="111"/>
      <c r="G63" s="140"/>
    </row>
    <row r="64" spans="2:7">
      <c r="C64" s="111"/>
      <c r="D64" s="111"/>
      <c r="E64" s="111"/>
      <c r="F64" s="111"/>
      <c r="G64" s="140"/>
    </row>
    <row r="65" spans="3:7">
      <c r="C65" s="111"/>
      <c r="D65" s="111"/>
      <c r="E65" s="111"/>
      <c r="F65" s="111"/>
      <c r="G65" s="140"/>
    </row>
    <row r="66" spans="3:7">
      <c r="C66" s="111"/>
      <c r="D66" s="111"/>
      <c r="E66" s="111"/>
      <c r="F66" s="111"/>
      <c r="G66" s="140"/>
    </row>
    <row r="67" spans="3:7">
      <c r="C67" s="111"/>
      <c r="D67" s="111"/>
      <c r="E67" s="111"/>
      <c r="F67" s="111"/>
      <c r="G67" s="140"/>
    </row>
    <row r="68" spans="3:7">
      <c r="C68" s="111"/>
      <c r="D68" s="111"/>
      <c r="E68" s="111"/>
      <c r="F68" s="111"/>
      <c r="G68" s="140"/>
    </row>
    <row r="69" spans="3:7">
      <c r="C69" s="111"/>
      <c r="D69" s="111"/>
      <c r="E69" s="111"/>
      <c r="F69" s="111"/>
      <c r="G69" s="140"/>
    </row>
    <row r="70" spans="3:7">
      <c r="C70" s="111"/>
      <c r="D70" s="111"/>
      <c r="E70" s="111"/>
      <c r="F70" s="111"/>
      <c r="G70" s="140"/>
    </row>
    <row r="71" spans="3:7">
      <c r="C71" s="111"/>
      <c r="D71" s="111"/>
      <c r="E71" s="111"/>
      <c r="F71" s="111"/>
      <c r="G71" s="140"/>
    </row>
    <row r="72" spans="3:7">
      <c r="C72" s="111"/>
      <c r="D72" s="111"/>
      <c r="E72" s="111"/>
      <c r="F72" s="111"/>
      <c r="G72" s="140"/>
    </row>
    <row r="73" spans="3:7">
      <c r="C73" s="111"/>
      <c r="D73" s="111"/>
      <c r="E73" s="111"/>
      <c r="F73" s="111"/>
      <c r="G73" s="140"/>
    </row>
    <row r="74" spans="3:7">
      <c r="C74" s="111"/>
      <c r="D74" s="111"/>
      <c r="E74" s="111"/>
      <c r="F74" s="111"/>
      <c r="G74" s="140"/>
    </row>
    <row r="75" spans="3:7">
      <c r="C75" s="111"/>
      <c r="D75" s="111"/>
      <c r="E75" s="111"/>
      <c r="F75" s="111"/>
      <c r="G75" s="140"/>
    </row>
    <row r="76" spans="3:7">
      <c r="C76" s="111"/>
      <c r="D76" s="111"/>
      <c r="E76" s="111"/>
      <c r="F76" s="111"/>
      <c r="G76" s="140"/>
    </row>
    <row r="77" spans="3:7">
      <c r="C77" s="111"/>
      <c r="D77" s="111"/>
      <c r="E77" s="111"/>
      <c r="F77" s="111"/>
      <c r="G77" s="140"/>
    </row>
    <row r="78" spans="3:7">
      <c r="C78" s="111"/>
      <c r="D78" s="111"/>
      <c r="E78" s="111"/>
      <c r="F78" s="111"/>
      <c r="G78" s="140"/>
    </row>
    <row r="79" spans="3:7">
      <c r="C79" s="111"/>
      <c r="D79" s="111"/>
      <c r="E79" s="111"/>
      <c r="F79" s="111"/>
      <c r="G79" s="140"/>
    </row>
  </sheetData>
  <mergeCells count="5">
    <mergeCell ref="B42:G42"/>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21" zoomScale="98" zoomScaleNormal="98" workbookViewId="0">
      <selection activeCell="C25" sqref="C25"/>
    </sheetView>
  </sheetViews>
  <sheetFormatPr baseColWidth="10" defaultColWidth="11.453125" defaultRowHeight="12.5"/>
  <cols>
    <col min="1" max="1" width="9.26953125" style="100" customWidth="1"/>
    <col min="2" max="2" width="65.81640625" style="100" customWidth="1"/>
    <col min="3" max="4" width="16.453125" style="100" bestFit="1" customWidth="1"/>
    <col min="5" max="6" width="11.453125" style="100"/>
    <col min="7" max="7" width="2" style="100" customWidth="1"/>
    <col min="8" max="16384" width="11.453125" style="100"/>
  </cols>
  <sheetData>
    <row r="1" spans="1:11">
      <c r="A1" s="89"/>
      <c r="B1" s="89"/>
      <c r="C1" s="89"/>
      <c r="D1" s="89"/>
      <c r="E1" s="89"/>
      <c r="F1" s="89"/>
      <c r="G1" s="89"/>
    </row>
    <row r="2" spans="1:11">
      <c r="A2" s="89"/>
      <c r="B2" s="872"/>
      <c r="C2" s="872"/>
      <c r="D2" s="872"/>
      <c r="E2" s="872"/>
      <c r="F2" s="872"/>
      <c r="G2" s="89"/>
    </row>
    <row r="3" spans="1:11" ht="20.25" customHeight="1">
      <c r="A3" s="89"/>
      <c r="B3" s="870" t="s">
        <v>104</v>
      </c>
      <c r="C3" s="869" t="s">
        <v>14</v>
      </c>
      <c r="D3" s="869"/>
      <c r="E3" s="869"/>
      <c r="F3" s="869"/>
      <c r="G3" s="89"/>
      <c r="H3" s="869" t="s">
        <v>15</v>
      </c>
      <c r="I3" s="869"/>
      <c r="J3" s="869"/>
      <c r="K3" s="869"/>
    </row>
    <row r="4" spans="1:11" ht="20.25" customHeight="1">
      <c r="A4" s="89"/>
      <c r="B4" s="871"/>
      <c r="C4" s="373" t="s">
        <v>2</v>
      </c>
      <c r="D4" s="374" t="s">
        <v>3</v>
      </c>
      <c r="E4" s="375" t="s">
        <v>65</v>
      </c>
      <c r="F4" s="375" t="s">
        <v>4</v>
      </c>
      <c r="G4" s="89"/>
      <c r="H4" s="373" t="str">
        <f>'Reported EBITDA'!$F$5</f>
        <v>Q4 2024</v>
      </c>
      <c r="I4" s="374" t="str">
        <f>'Reported EBITDA'!$G$5</f>
        <v>Q4 2023</v>
      </c>
      <c r="J4" s="375" t="s">
        <v>65</v>
      </c>
      <c r="K4" s="375" t="s">
        <v>4</v>
      </c>
    </row>
    <row r="5" spans="1:11" ht="13">
      <c r="A5" s="89"/>
      <c r="B5" s="376"/>
      <c r="C5" s="377"/>
      <c r="D5" s="378"/>
      <c r="E5" s="378"/>
      <c r="F5" s="378"/>
      <c r="G5" s="89"/>
      <c r="H5" s="377"/>
      <c r="I5" s="378"/>
      <c r="J5" s="378"/>
      <c r="K5" s="378"/>
    </row>
    <row r="6" spans="1:11" ht="13">
      <c r="A6" s="89"/>
      <c r="B6" s="379" t="s">
        <v>105</v>
      </c>
      <c r="C6" s="380"/>
      <c r="D6" s="380"/>
      <c r="E6" s="380"/>
      <c r="F6" s="381"/>
      <c r="G6" s="89"/>
      <c r="H6" s="380"/>
      <c r="I6" s="380"/>
      <c r="J6" s="380"/>
      <c r="K6" s="381"/>
    </row>
    <row r="7" spans="1:11">
      <c r="A7" s="89"/>
      <c r="B7" s="94" t="s">
        <v>7</v>
      </c>
      <c r="C7" s="372">
        <v>49.37</v>
      </c>
      <c r="D7" s="202">
        <v>41.802999999999997</v>
      </c>
      <c r="E7" s="202">
        <v>7.5670000000000002</v>
      </c>
      <c r="F7" s="182">
        <v>0.18101571657536542</v>
      </c>
      <c r="G7" s="202"/>
      <c r="H7" s="372">
        <v>7.4339999999999975</v>
      </c>
      <c r="I7" s="202">
        <v>-5.7590000000000003</v>
      </c>
      <c r="J7" s="202">
        <v>13.192999999999998</v>
      </c>
      <c r="K7" s="182">
        <v>-2.2908491057475251</v>
      </c>
    </row>
    <row r="8" spans="1:11">
      <c r="A8" s="89"/>
      <c r="B8" s="94" t="s">
        <v>8</v>
      </c>
      <c r="C8" s="372">
        <v>1228.9940000000001</v>
      </c>
      <c r="D8" s="202">
        <v>1097.971</v>
      </c>
      <c r="E8" s="202">
        <v>131.02300000000014</v>
      </c>
      <c r="F8" s="182">
        <v>0.11933193135337827</v>
      </c>
      <c r="G8" s="202"/>
      <c r="H8" s="372">
        <v>361.03800000000012</v>
      </c>
      <c r="I8" s="202">
        <v>278.88099999999997</v>
      </c>
      <c r="J8" s="202">
        <v>82.157000000000153</v>
      </c>
      <c r="K8" s="182">
        <v>0.29459518576023513</v>
      </c>
    </row>
    <row r="9" spans="1:11">
      <c r="A9" s="89"/>
      <c r="B9" s="94" t="s">
        <v>9</v>
      </c>
      <c r="C9" s="372">
        <v>1857.3620000000001</v>
      </c>
      <c r="D9" s="202">
        <v>1723.38</v>
      </c>
      <c r="E9" s="202">
        <v>133.98199999999997</v>
      </c>
      <c r="F9" s="182">
        <v>7.7743736146409947E-2</v>
      </c>
      <c r="G9" s="202"/>
      <c r="H9" s="372">
        <v>497.22700000000009</v>
      </c>
      <c r="I9" s="202">
        <v>436.42500000000018</v>
      </c>
      <c r="J9" s="202">
        <v>60.801999999999907</v>
      </c>
      <c r="K9" s="182">
        <v>0.13931832502720942</v>
      </c>
    </row>
    <row r="10" spans="1:11">
      <c r="A10" s="89"/>
      <c r="B10" s="385" t="s">
        <v>46</v>
      </c>
      <c r="C10" s="386">
        <v>342.762</v>
      </c>
      <c r="D10" s="387">
        <v>321.87700000000001</v>
      </c>
      <c r="E10" s="387">
        <v>20.884999999999991</v>
      </c>
      <c r="F10" s="281">
        <v>6.4885033724062291E-2</v>
      </c>
      <c r="G10" s="202"/>
      <c r="H10" s="386">
        <v>87.323000000000008</v>
      </c>
      <c r="I10" s="387">
        <v>88.098000000000013</v>
      </c>
      <c r="J10" s="387">
        <v>-0.77500000000000568</v>
      </c>
      <c r="K10" s="281">
        <v>-8.7970214987854733E-3</v>
      </c>
    </row>
    <row r="11" spans="1:11" s="167" customFormat="1" ht="13">
      <c r="A11" s="144"/>
      <c r="B11" s="382" t="s">
        <v>106</v>
      </c>
      <c r="C11" s="383">
        <v>3478.4880000000003</v>
      </c>
      <c r="D11" s="384">
        <v>3185.0309999999999</v>
      </c>
      <c r="E11" s="384">
        <v>293.45700000000011</v>
      </c>
      <c r="F11" s="344">
        <v>9.2136308877370565E-2</v>
      </c>
      <c r="G11" s="212"/>
      <c r="H11" s="383">
        <v>953.02200000000016</v>
      </c>
      <c r="I11" s="384">
        <v>797.64500000000021</v>
      </c>
      <c r="J11" s="384">
        <v>155.37700000000004</v>
      </c>
      <c r="K11" s="344">
        <v>0.19479467682991802</v>
      </c>
    </row>
    <row r="12" spans="1:11" ht="13">
      <c r="A12" s="88"/>
      <c r="B12" s="378"/>
      <c r="C12" s="390"/>
      <c r="D12" s="399"/>
      <c r="E12" s="399"/>
      <c r="F12" s="400"/>
      <c r="G12" s="202"/>
      <c r="H12" s="390"/>
      <c r="I12" s="399"/>
      <c r="J12" s="399"/>
      <c r="K12" s="400"/>
    </row>
    <row r="13" spans="1:11" ht="13">
      <c r="A13" s="89"/>
      <c r="B13" s="395" t="s">
        <v>107</v>
      </c>
      <c r="C13" s="396"/>
      <c r="D13" s="396"/>
      <c r="E13" s="396"/>
      <c r="F13" s="397"/>
      <c r="G13" s="212"/>
      <c r="H13" s="396"/>
      <c r="I13" s="396"/>
      <c r="J13" s="396"/>
      <c r="K13" s="397"/>
    </row>
    <row r="14" spans="1:11">
      <c r="A14" s="89"/>
      <c r="B14" s="94" t="s">
        <v>7</v>
      </c>
      <c r="C14" s="372">
        <v>1355.1479999999999</v>
      </c>
      <c r="D14" s="202">
        <v>622.82600000000002</v>
      </c>
      <c r="E14" s="202">
        <v>732.32199999999989</v>
      </c>
      <c r="F14" s="182">
        <v>1.1758051205312556</v>
      </c>
      <c r="G14" s="202"/>
      <c r="H14" s="372">
        <v>341.86899999999991</v>
      </c>
      <c r="I14" s="202">
        <v>-148.59000000000003</v>
      </c>
      <c r="J14" s="202">
        <v>490.45899999999995</v>
      </c>
      <c r="K14" s="182">
        <v>-3.3007537519348533</v>
      </c>
    </row>
    <row r="15" spans="1:11">
      <c r="A15" s="89"/>
      <c r="B15" s="94" t="s">
        <v>8</v>
      </c>
      <c r="C15" s="372">
        <v>7059.3990000000003</v>
      </c>
      <c r="D15" s="202">
        <v>7189.6369999999997</v>
      </c>
      <c r="E15" s="202">
        <v>-130.23799999999937</v>
      </c>
      <c r="F15" s="182">
        <v>-1.8114683675962917E-2</v>
      </c>
      <c r="G15" s="202"/>
      <c r="H15" s="372">
        <v>1784.5110000000004</v>
      </c>
      <c r="I15" s="202">
        <v>1859.7280000000001</v>
      </c>
      <c r="J15" s="202">
        <v>-75.216999999999643</v>
      </c>
      <c r="K15" s="182">
        <v>-4.0445161873133961E-2</v>
      </c>
    </row>
    <row r="16" spans="1:11">
      <c r="A16" s="89"/>
      <c r="B16" s="385" t="s">
        <v>9</v>
      </c>
      <c r="C16" s="386">
        <v>2199.462</v>
      </c>
      <c r="D16" s="387">
        <v>2027.2660000000001</v>
      </c>
      <c r="E16" s="387">
        <v>172.19599999999991</v>
      </c>
      <c r="F16" s="281">
        <v>8.4940012805423626E-2</v>
      </c>
      <c r="G16" s="202"/>
      <c r="H16" s="386">
        <v>508.37200000000007</v>
      </c>
      <c r="I16" s="387">
        <v>584.68399999999997</v>
      </c>
      <c r="J16" s="387">
        <v>-76.311999999999898</v>
      </c>
      <c r="K16" s="281">
        <v>-0.13051836547605189</v>
      </c>
    </row>
    <row r="17" spans="1:11" ht="13">
      <c r="A17" s="88"/>
      <c r="B17" s="382" t="s">
        <v>108</v>
      </c>
      <c r="C17" s="383">
        <v>10614.009</v>
      </c>
      <c r="D17" s="384">
        <v>9839.7289999999994</v>
      </c>
      <c r="E17" s="384">
        <v>774.28000000000043</v>
      </c>
      <c r="F17" s="344">
        <v>7.868915902053808E-2</v>
      </c>
      <c r="G17" s="205"/>
      <c r="H17" s="383">
        <v>2634.7520000000004</v>
      </c>
      <c r="I17" s="384">
        <v>2295.8220000000001</v>
      </c>
      <c r="J17" s="384">
        <v>338.9300000000004</v>
      </c>
      <c r="K17" s="344">
        <v>0.14762904092738904</v>
      </c>
    </row>
    <row r="18" spans="1:11" ht="13">
      <c r="A18" s="88"/>
      <c r="B18" s="378"/>
      <c r="C18" s="388"/>
      <c r="D18" s="388"/>
      <c r="E18" s="388"/>
      <c r="F18" s="285"/>
      <c r="G18" s="205"/>
      <c r="H18" s="388"/>
      <c r="I18" s="388"/>
      <c r="J18" s="388"/>
      <c r="K18" s="285"/>
    </row>
    <row r="19" spans="1:11" ht="13">
      <c r="A19" s="89"/>
      <c r="B19" s="389" t="s">
        <v>109</v>
      </c>
      <c r="C19" s="401">
        <v>-188.67500000000001</v>
      </c>
      <c r="D19" s="390">
        <v>-136.721</v>
      </c>
      <c r="E19" s="390">
        <v>-51.954000000000008</v>
      </c>
      <c r="F19" s="391">
        <v>-0.38000014628330692</v>
      </c>
      <c r="G19" s="205"/>
      <c r="H19" s="401">
        <v>-35.787000000000006</v>
      </c>
      <c r="I19" s="390">
        <v>-13.010000000000005</v>
      </c>
      <c r="J19" s="390">
        <v>-22.777000000000001</v>
      </c>
      <c r="K19" s="391">
        <v>1.7507302075326665</v>
      </c>
    </row>
    <row r="20" spans="1:11" ht="13">
      <c r="A20" s="89"/>
      <c r="B20" s="389"/>
      <c r="C20" s="390"/>
      <c r="D20" s="390"/>
      <c r="E20" s="390"/>
      <c r="F20" s="390"/>
      <c r="G20" s="205"/>
      <c r="H20" s="390"/>
      <c r="I20" s="390"/>
      <c r="J20" s="390"/>
      <c r="K20" s="390"/>
    </row>
    <row r="21" spans="1:11" s="118" customFormat="1" ht="13">
      <c r="A21" s="117"/>
      <c r="B21" s="398" t="s">
        <v>110</v>
      </c>
      <c r="C21" s="345">
        <v>13903.822</v>
      </c>
      <c r="D21" s="346">
        <v>12888.038999999999</v>
      </c>
      <c r="E21" s="346">
        <v>1015.7830000000006</v>
      </c>
      <c r="F21" s="285">
        <v>7.8815947096373629E-2</v>
      </c>
      <c r="G21" s="202"/>
      <c r="H21" s="345">
        <v>3551.9870000000005</v>
      </c>
      <c r="I21" s="346">
        <v>3080.4570000000003</v>
      </c>
      <c r="J21" s="346">
        <v>471.53000000000048</v>
      </c>
      <c r="K21" s="285">
        <v>0.15307144362021607</v>
      </c>
    </row>
    <row r="22" spans="1:11" ht="13">
      <c r="A22" s="89"/>
      <c r="B22" s="392"/>
      <c r="C22" s="393"/>
      <c r="D22" s="393"/>
      <c r="E22" s="393"/>
      <c r="F22" s="394"/>
      <c r="G22" s="202"/>
      <c r="H22" s="393"/>
      <c r="I22" s="393"/>
      <c r="J22" s="393"/>
      <c r="K22" s="394"/>
    </row>
    <row r="23" spans="1:11" ht="13">
      <c r="A23" s="89"/>
      <c r="B23" s="379" t="s">
        <v>105</v>
      </c>
      <c r="C23" s="380"/>
      <c r="D23" s="380"/>
      <c r="E23" s="380"/>
      <c r="F23" s="381"/>
      <c r="G23" s="212"/>
      <c r="H23" s="380"/>
      <c r="I23" s="380"/>
      <c r="J23" s="380"/>
      <c r="K23" s="381"/>
    </row>
    <row r="24" spans="1:11">
      <c r="A24" s="89"/>
      <c r="B24" s="94" t="s">
        <v>7</v>
      </c>
      <c r="C24" s="372">
        <v>-4.6970000000000001</v>
      </c>
      <c r="D24" s="202">
        <v>-3.6629999999999998</v>
      </c>
      <c r="E24" s="202">
        <v>-1.0340000000000003</v>
      </c>
      <c r="F24" s="182">
        <v>-0.28228228228228236</v>
      </c>
      <c r="G24" s="202"/>
      <c r="H24" s="372">
        <v>-0.78699999999999992</v>
      </c>
      <c r="I24" s="202">
        <v>0.40600000000000014</v>
      </c>
      <c r="J24" s="202">
        <v>-1.1930000000000001</v>
      </c>
      <c r="K24" s="182">
        <v>-2.9384236453201962</v>
      </c>
    </row>
    <row r="25" spans="1:11">
      <c r="A25" s="89"/>
      <c r="B25" s="94" t="s">
        <v>8</v>
      </c>
      <c r="C25" s="372">
        <v>-455.55700000000002</v>
      </c>
      <c r="D25" s="202">
        <v>-366.39100000000002</v>
      </c>
      <c r="E25" s="202">
        <v>-89.165999999999997</v>
      </c>
      <c r="F25" s="182">
        <v>-0.24336296470164376</v>
      </c>
      <c r="G25" s="202"/>
      <c r="H25" s="372">
        <v>-179.35700000000003</v>
      </c>
      <c r="I25" s="202">
        <v>-101.101</v>
      </c>
      <c r="J25" s="202">
        <v>-78.256000000000029</v>
      </c>
      <c r="K25" s="182">
        <v>0.77403784334477432</v>
      </c>
    </row>
    <row r="26" spans="1:11">
      <c r="A26" s="89"/>
      <c r="B26" s="94" t="s">
        <v>9</v>
      </c>
      <c r="C26" s="372">
        <v>-1195.2670000000001</v>
      </c>
      <c r="D26" s="202">
        <v>-847.61099999999999</v>
      </c>
      <c r="E26" s="202">
        <v>-347.65600000000006</v>
      </c>
      <c r="F26" s="182">
        <v>-0.41015984927047922</v>
      </c>
      <c r="G26" s="202"/>
      <c r="H26" s="372">
        <v>-429.07800000000009</v>
      </c>
      <c r="I26" s="202">
        <v>-306.65300000000002</v>
      </c>
      <c r="J26" s="202">
        <v>-122.42500000000007</v>
      </c>
      <c r="K26" s="182">
        <v>0.39922974828226065</v>
      </c>
    </row>
    <row r="27" spans="1:11">
      <c r="A27" s="89"/>
      <c r="B27" s="385" t="s">
        <v>46</v>
      </c>
      <c r="C27" s="386">
        <v>-133.06399999999999</v>
      </c>
      <c r="D27" s="387">
        <v>-170.42400000000001</v>
      </c>
      <c r="E27" s="387">
        <v>37.360000000000014</v>
      </c>
      <c r="F27" s="281">
        <v>0.21921795052340054</v>
      </c>
      <c r="G27" s="202"/>
      <c r="H27" s="386">
        <v>-26.676999999999992</v>
      </c>
      <c r="I27" s="387">
        <v>-53.76400000000001</v>
      </c>
      <c r="J27" s="387">
        <v>27.087000000000018</v>
      </c>
      <c r="K27" s="281">
        <v>-0.50381296034521261</v>
      </c>
    </row>
    <row r="28" spans="1:11" ht="13">
      <c r="A28" s="88"/>
      <c r="B28" s="378" t="s">
        <v>111</v>
      </c>
      <c r="C28" s="402">
        <v>-1788.5850000000003</v>
      </c>
      <c r="D28" s="388">
        <v>-1388.0889999999999</v>
      </c>
      <c r="E28" s="388">
        <v>-400.49600000000004</v>
      </c>
      <c r="F28" s="285">
        <v>-0.28852328633106405</v>
      </c>
      <c r="G28" s="205"/>
      <c r="H28" s="402">
        <v>-635.89900000000011</v>
      </c>
      <c r="I28" s="388">
        <v>-461.11200000000002</v>
      </c>
      <c r="J28" s="388">
        <v>-174.78700000000006</v>
      </c>
      <c r="K28" s="285">
        <v>0.37905541386908181</v>
      </c>
    </row>
    <row r="29" spans="1:11" ht="13">
      <c r="A29" s="88"/>
      <c r="B29" s="378"/>
      <c r="C29" s="390"/>
      <c r="D29" s="399"/>
      <c r="E29" s="399"/>
      <c r="F29" s="400"/>
      <c r="G29" s="212"/>
      <c r="H29" s="390"/>
      <c r="I29" s="399"/>
      <c r="J29" s="399"/>
      <c r="K29" s="400"/>
    </row>
    <row r="30" spans="1:11" ht="13">
      <c r="A30" s="89"/>
      <c r="B30" s="395" t="s">
        <v>107</v>
      </c>
      <c r="C30" s="396"/>
      <c r="D30" s="396"/>
      <c r="E30" s="396"/>
      <c r="F30" s="397"/>
      <c r="G30" s="212"/>
      <c r="H30" s="396"/>
      <c r="I30" s="396"/>
      <c r="J30" s="396"/>
      <c r="K30" s="397"/>
    </row>
    <row r="31" spans="1:11">
      <c r="A31" s="89"/>
      <c r="B31" s="94" t="s">
        <v>7</v>
      </c>
      <c r="C31" s="372">
        <v>-947.98400000000004</v>
      </c>
      <c r="D31" s="202">
        <v>-481.15300000000002</v>
      </c>
      <c r="E31" s="202">
        <v>-466.83100000000002</v>
      </c>
      <c r="F31" s="182">
        <v>-0.97023400041151153</v>
      </c>
      <c r="G31" s="202"/>
      <c r="H31" s="372">
        <v>-250.70699999999999</v>
      </c>
      <c r="I31" s="202">
        <v>131.24799999999993</v>
      </c>
      <c r="J31" s="202">
        <v>-381.95499999999993</v>
      </c>
      <c r="K31" s="182">
        <v>-2.910177678897965</v>
      </c>
    </row>
    <row r="32" spans="1:11">
      <c r="A32" s="89"/>
      <c r="B32" s="94" t="s">
        <v>8</v>
      </c>
      <c r="C32" s="372">
        <v>-4752.3819999999996</v>
      </c>
      <c r="D32" s="202">
        <v>-4712.3900000000003</v>
      </c>
      <c r="E32" s="202">
        <v>-39.99199999999928</v>
      </c>
      <c r="F32" s="182">
        <v>-8.4865641426110638E-3</v>
      </c>
      <c r="G32" s="202"/>
      <c r="H32" s="372">
        <v>-1240.0209999999997</v>
      </c>
      <c r="I32" s="202">
        <v>-1240.3210000000004</v>
      </c>
      <c r="J32" s="202">
        <v>0.30000000000063665</v>
      </c>
      <c r="K32" s="182">
        <v>-2.4187287000754232E-4</v>
      </c>
    </row>
    <row r="33" spans="1:11">
      <c r="A33" s="89"/>
      <c r="B33" s="385" t="s">
        <v>9</v>
      </c>
      <c r="C33" s="386">
        <v>-1274.0419999999999</v>
      </c>
      <c r="D33" s="387">
        <v>-1254.184</v>
      </c>
      <c r="E33" s="387">
        <v>-19.857999999999947</v>
      </c>
      <c r="F33" s="281">
        <v>-1.5833402435368349E-2</v>
      </c>
      <c r="G33" s="202"/>
      <c r="H33" s="386">
        <v>-310.1339999999999</v>
      </c>
      <c r="I33" s="387">
        <v>-362.61899999999991</v>
      </c>
      <c r="J33" s="387">
        <v>52.485000000000014</v>
      </c>
      <c r="K33" s="281">
        <v>-0.14473869267743833</v>
      </c>
    </row>
    <row r="34" spans="1:11" ht="13">
      <c r="A34" s="88"/>
      <c r="B34" s="378" t="s">
        <v>112</v>
      </c>
      <c r="C34" s="402">
        <v>-6974.4079999999994</v>
      </c>
      <c r="D34" s="388">
        <v>-6447.7270000000008</v>
      </c>
      <c r="E34" s="388">
        <v>-526.68099999999924</v>
      </c>
      <c r="F34" s="285">
        <v>-8.1684754953179395E-2</v>
      </c>
      <c r="G34" s="202"/>
      <c r="H34" s="402">
        <v>-1800.8619999999996</v>
      </c>
      <c r="I34" s="388">
        <v>-1471.6920000000002</v>
      </c>
      <c r="J34" s="388">
        <v>-329.16999999999928</v>
      </c>
      <c r="K34" s="285">
        <v>0.2236677239531093</v>
      </c>
    </row>
    <row r="35" spans="1:11" ht="13">
      <c r="A35" s="88"/>
      <c r="B35" s="378"/>
      <c r="C35" s="388"/>
      <c r="D35" s="388"/>
      <c r="E35" s="388"/>
      <c r="F35" s="285"/>
      <c r="G35" s="202"/>
      <c r="H35" s="388"/>
      <c r="I35" s="388"/>
      <c r="J35" s="388"/>
      <c r="K35" s="285"/>
    </row>
    <row r="36" spans="1:11" ht="13">
      <c r="A36" s="89"/>
      <c r="B36" s="389" t="s">
        <v>109</v>
      </c>
      <c r="C36" s="401">
        <v>215.81299999999999</v>
      </c>
      <c r="D36" s="390">
        <v>164.10499999999999</v>
      </c>
      <c r="E36" s="390">
        <v>51.707999999999998</v>
      </c>
      <c r="F36" s="391">
        <v>0.31509094786874248</v>
      </c>
      <c r="G36" s="205"/>
      <c r="H36" s="401">
        <v>44.578999999999979</v>
      </c>
      <c r="I36" s="390">
        <v>20.46599999999998</v>
      </c>
      <c r="J36" s="390">
        <v>24.113</v>
      </c>
      <c r="K36" s="391">
        <v>1.1781979869051122</v>
      </c>
    </row>
    <row r="37" spans="1:11" ht="13">
      <c r="A37" s="89"/>
      <c r="B37" s="389"/>
      <c r="C37" s="390"/>
      <c r="D37" s="390"/>
      <c r="E37" s="390"/>
      <c r="F37" s="390"/>
      <c r="G37" s="202"/>
      <c r="H37" s="390"/>
      <c r="I37" s="390"/>
      <c r="J37" s="390"/>
      <c r="K37" s="390"/>
    </row>
    <row r="38" spans="1:11" s="118" customFormat="1" ht="13">
      <c r="A38" s="117"/>
      <c r="B38" s="398" t="s">
        <v>113</v>
      </c>
      <c r="C38" s="345">
        <v>-8547.18</v>
      </c>
      <c r="D38" s="346">
        <v>-7671.7110000000011</v>
      </c>
      <c r="E38" s="346">
        <v>-875.46899999999926</v>
      </c>
      <c r="F38" s="285">
        <v>-0.11411652498380076</v>
      </c>
      <c r="G38" s="202"/>
      <c r="H38" s="345">
        <v>-2392.1819999999993</v>
      </c>
      <c r="I38" s="346">
        <v>-1912.3380000000004</v>
      </c>
      <c r="J38" s="346">
        <v>-479.84399999999931</v>
      </c>
      <c r="K38" s="285">
        <v>0.25092007793601279</v>
      </c>
    </row>
    <row r="39" spans="1:11" s="137" customFormat="1" ht="13">
      <c r="B39" s="145"/>
      <c r="C39" s="213"/>
      <c r="D39" s="213"/>
      <c r="E39" s="213"/>
      <c r="F39" s="214"/>
      <c r="G39" s="215"/>
    </row>
    <row r="40" spans="1:11" s="137" customFormat="1" ht="13">
      <c r="B40" s="872"/>
      <c r="C40" s="872"/>
      <c r="D40" s="872"/>
      <c r="E40" s="872"/>
      <c r="F40" s="872"/>
      <c r="G40" s="89"/>
    </row>
    <row r="41" spans="1:11" s="137" customFormat="1" ht="23.25" customHeight="1">
      <c r="B41" s="870" t="s">
        <v>104</v>
      </c>
      <c r="C41" s="869" t="s">
        <v>14</v>
      </c>
      <c r="D41" s="869"/>
      <c r="E41" s="869"/>
      <c r="F41" s="869"/>
      <c r="G41" s="89"/>
      <c r="H41" s="869" t="s">
        <v>15</v>
      </c>
      <c r="I41" s="869"/>
      <c r="J41" s="869"/>
      <c r="K41" s="869"/>
    </row>
    <row r="42" spans="1:11" s="137" customFormat="1" ht="17.25" customHeight="1">
      <c r="B42" s="871"/>
      <c r="C42" s="373" t="s">
        <v>2</v>
      </c>
      <c r="D42" s="404" t="s">
        <v>3</v>
      </c>
      <c r="E42" s="375" t="s">
        <v>65</v>
      </c>
      <c r="F42" s="375" t="s">
        <v>66</v>
      </c>
      <c r="G42" s="89"/>
      <c r="H42" s="373" t="str">
        <f>'Reported EBITDA'!$F$5</f>
        <v>Q4 2024</v>
      </c>
      <c r="I42" s="374" t="str">
        <f>'Reported EBITDA'!$G$5</f>
        <v>Q4 2023</v>
      </c>
      <c r="J42" s="375" t="s">
        <v>65</v>
      </c>
      <c r="K42" s="375" t="s">
        <v>4</v>
      </c>
    </row>
    <row r="43" spans="1:11" s="137" customFormat="1" ht="13">
      <c r="B43" s="94"/>
      <c r="C43" s="142"/>
      <c r="D43" s="98"/>
      <c r="E43" s="98"/>
      <c r="F43" s="98"/>
      <c r="G43" s="89"/>
    </row>
    <row r="44" spans="1:11" ht="13">
      <c r="A44" s="89"/>
      <c r="B44" s="405" t="s">
        <v>105</v>
      </c>
      <c r="C44" s="406"/>
      <c r="D44" s="406"/>
      <c r="E44" s="406"/>
      <c r="F44" s="407"/>
      <c r="G44" s="202"/>
      <c r="H44" s="406"/>
      <c r="I44" s="406"/>
      <c r="J44" s="406"/>
      <c r="K44" s="407"/>
    </row>
    <row r="45" spans="1:11">
      <c r="A45" s="89"/>
      <c r="B45" s="94" t="s">
        <v>7</v>
      </c>
      <c r="C45" s="372">
        <v>-7.7629999999999999</v>
      </c>
      <c r="D45" s="202">
        <v>-4.8320000000000007</v>
      </c>
      <c r="E45" s="202">
        <v>-2.9309999999999992</v>
      </c>
      <c r="F45" s="182">
        <v>-0.6065811258278142</v>
      </c>
      <c r="G45" s="202"/>
      <c r="H45" s="372">
        <v>-0.96499999999999986</v>
      </c>
      <c r="I45" s="202">
        <v>1.0709999999999988</v>
      </c>
      <c r="J45" s="202">
        <v>-2.0359999999999987</v>
      </c>
      <c r="K45" s="182">
        <v>-1.9010270774976665</v>
      </c>
    </row>
    <row r="46" spans="1:11">
      <c r="A46" s="89"/>
      <c r="B46" s="94" t="s">
        <v>8</v>
      </c>
      <c r="C46" s="372">
        <v>-16.720000000000002</v>
      </c>
      <c r="D46" s="202">
        <v>-15.61</v>
      </c>
      <c r="E46" s="202">
        <v>-1.110000000000003</v>
      </c>
      <c r="F46" s="182">
        <v>-7.1108263933376215E-2</v>
      </c>
      <c r="G46" s="202"/>
      <c r="H46" s="372">
        <v>-4.2980000000000018</v>
      </c>
      <c r="I46" s="202">
        <v>-3.0869999999999997</v>
      </c>
      <c r="J46" s="202">
        <v>-1.2110000000000021</v>
      </c>
      <c r="K46" s="182">
        <v>0.39229024943310731</v>
      </c>
    </row>
    <row r="47" spans="1:11">
      <c r="A47" s="89"/>
      <c r="B47" s="94" t="s">
        <v>9</v>
      </c>
      <c r="C47" s="372">
        <v>-45.744999999999997</v>
      </c>
      <c r="D47" s="202">
        <v>-42.712999999999994</v>
      </c>
      <c r="E47" s="202">
        <v>-3.0320000000000036</v>
      </c>
      <c r="F47" s="182">
        <v>-7.0985414276683922E-2</v>
      </c>
      <c r="G47" s="202"/>
      <c r="H47" s="372">
        <v>-12</v>
      </c>
      <c r="I47" s="202">
        <v>-11.112999999999992</v>
      </c>
      <c r="J47" s="202">
        <v>-0.88700000000000756</v>
      </c>
      <c r="K47" s="182">
        <v>7.9816431206695571E-2</v>
      </c>
    </row>
    <row r="48" spans="1:11">
      <c r="A48" s="89"/>
      <c r="B48" s="385" t="s">
        <v>46</v>
      </c>
      <c r="C48" s="386">
        <v>-13.675000000000001</v>
      </c>
      <c r="D48" s="387">
        <v>-13.704000000000001</v>
      </c>
      <c r="E48" s="387">
        <v>2.8999999999999915E-2</v>
      </c>
      <c r="F48" s="281">
        <v>-2.1161704611791787E-3</v>
      </c>
      <c r="G48" s="202"/>
      <c r="H48" s="386">
        <v>-3.6450000000000014</v>
      </c>
      <c r="I48" s="387">
        <v>-3.4280000000000008</v>
      </c>
      <c r="J48" s="387">
        <v>-0.21700000000000053</v>
      </c>
      <c r="K48" s="281">
        <v>6.3302217036172781E-2</v>
      </c>
    </row>
    <row r="49" spans="1:11" ht="13">
      <c r="A49" s="88"/>
      <c r="B49" s="378" t="s">
        <v>114</v>
      </c>
      <c r="C49" s="402">
        <v>-83.903000000000006</v>
      </c>
      <c r="D49" s="388">
        <v>-76.858999999999995</v>
      </c>
      <c r="E49" s="388">
        <v>-7.0440000000000058</v>
      </c>
      <c r="F49" s="285">
        <v>9.1648343069777205E-2</v>
      </c>
      <c r="G49" s="205"/>
      <c r="H49" s="402">
        <v>-20.908000000000001</v>
      </c>
      <c r="I49" s="388">
        <v>-16.556999999999995</v>
      </c>
      <c r="J49" s="388">
        <v>-4.3510000000000089</v>
      </c>
      <c r="K49" s="285">
        <v>0.26278915262426805</v>
      </c>
    </row>
    <row r="50" spans="1:11" ht="13">
      <c r="A50" s="88"/>
      <c r="B50" s="378"/>
      <c r="C50" s="390"/>
      <c r="D50" s="399"/>
      <c r="E50" s="399"/>
      <c r="F50" s="400"/>
      <c r="G50" s="212"/>
      <c r="H50" s="390"/>
      <c r="I50" s="399"/>
      <c r="J50" s="399"/>
      <c r="K50" s="400"/>
    </row>
    <row r="51" spans="1:11" ht="13">
      <c r="A51" s="89"/>
      <c r="B51" s="405" t="s">
        <v>107</v>
      </c>
      <c r="C51" s="406"/>
      <c r="D51" s="406"/>
      <c r="E51" s="406"/>
      <c r="F51" s="407"/>
      <c r="G51" s="212"/>
      <c r="H51" s="406"/>
      <c r="I51" s="406"/>
      <c r="J51" s="406"/>
      <c r="K51" s="407"/>
    </row>
    <row r="52" spans="1:11">
      <c r="A52" s="89"/>
      <c r="B52" s="94" t="s">
        <v>7</v>
      </c>
      <c r="C52" s="372">
        <v>-176.083</v>
      </c>
      <c r="D52" s="202">
        <v>-99.191999999999993</v>
      </c>
      <c r="E52" s="202">
        <v>-76.891000000000005</v>
      </c>
      <c r="F52" s="182">
        <v>-0.77517340108073252</v>
      </c>
      <c r="G52" s="202"/>
      <c r="H52" s="372">
        <v>-48.070000000000022</v>
      </c>
      <c r="I52" s="202">
        <v>4.855000000000004</v>
      </c>
      <c r="J52" s="202">
        <v>-52.925000000000026</v>
      </c>
      <c r="K52" s="182" t="s">
        <v>93</v>
      </c>
    </row>
    <row r="53" spans="1:11">
      <c r="A53" s="89"/>
      <c r="B53" s="94" t="s">
        <v>8</v>
      </c>
      <c r="C53" s="372">
        <v>-178.47300000000001</v>
      </c>
      <c r="D53" s="202">
        <v>-202.77</v>
      </c>
      <c r="E53" s="202">
        <v>24.296999999999997</v>
      </c>
      <c r="F53" s="182">
        <v>0.1198254179612368</v>
      </c>
      <c r="G53" s="202"/>
      <c r="H53" s="372">
        <v>-52.110000000000014</v>
      </c>
      <c r="I53" s="202">
        <v>-57.849999999999994</v>
      </c>
      <c r="J53" s="202">
        <v>5.7399999999999807</v>
      </c>
      <c r="K53" s="182">
        <v>-9.9222126188417969E-2</v>
      </c>
    </row>
    <row r="54" spans="1:11">
      <c r="A54" s="89"/>
      <c r="B54" s="385" t="s">
        <v>9</v>
      </c>
      <c r="C54" s="386">
        <v>-36.991</v>
      </c>
      <c r="D54" s="387">
        <v>-35.862000000000002</v>
      </c>
      <c r="E54" s="387">
        <v>-1.1289999999999978</v>
      </c>
      <c r="F54" s="281">
        <v>-3.1481791311137153E-2</v>
      </c>
      <c r="G54" s="202"/>
      <c r="H54" s="386">
        <v>-9.3460000000000001</v>
      </c>
      <c r="I54" s="387">
        <v>-10.422000000000001</v>
      </c>
      <c r="J54" s="387">
        <v>1.0760000000000005</v>
      </c>
      <c r="K54" s="281">
        <v>-0.10324313951256958</v>
      </c>
    </row>
    <row r="55" spans="1:11" s="167" customFormat="1" ht="13">
      <c r="A55" s="144"/>
      <c r="B55" s="98" t="s">
        <v>115</v>
      </c>
      <c r="C55" s="403">
        <v>-391.54700000000003</v>
      </c>
      <c r="D55" s="205">
        <v>-337.82400000000001</v>
      </c>
      <c r="E55" s="205">
        <v>-53.723000000000006</v>
      </c>
      <c r="F55" s="183">
        <v>0.15902659372927919</v>
      </c>
      <c r="G55" s="205"/>
      <c r="H55" s="403">
        <v>-109.52600000000004</v>
      </c>
      <c r="I55" s="205">
        <v>-63.416999999999987</v>
      </c>
      <c r="J55" s="205">
        <v>-46.109000000000044</v>
      </c>
      <c r="K55" s="183">
        <v>0.72707633599823485</v>
      </c>
    </row>
    <row r="56" spans="1:11" ht="13">
      <c r="A56" s="88"/>
      <c r="B56" s="378"/>
      <c r="C56" s="388"/>
      <c r="D56" s="388"/>
      <c r="E56" s="388"/>
      <c r="F56" s="285"/>
      <c r="G56" s="202"/>
      <c r="H56" s="388"/>
      <c r="I56" s="388"/>
      <c r="J56" s="388"/>
      <c r="K56" s="285"/>
    </row>
    <row r="57" spans="1:11" ht="13">
      <c r="A57" s="89"/>
      <c r="B57" s="389" t="s">
        <v>109</v>
      </c>
      <c r="C57" s="401">
        <v>-46.410000000000004</v>
      </c>
      <c r="D57" s="390">
        <v>-58.288999999999994</v>
      </c>
      <c r="E57" s="390">
        <v>11.878999999999991</v>
      </c>
      <c r="F57" s="391">
        <v>0.20379488411192492</v>
      </c>
      <c r="G57" s="212"/>
      <c r="H57" s="401">
        <v>-10.868000000000002</v>
      </c>
      <c r="I57" s="390">
        <v>-14.945999999999998</v>
      </c>
      <c r="J57" s="390">
        <v>4.0779999999999959</v>
      </c>
      <c r="K57" s="391">
        <v>-0.27284892278870576</v>
      </c>
    </row>
    <row r="58" spans="1:11" ht="13">
      <c r="A58" s="89"/>
      <c r="B58" s="389"/>
      <c r="C58" s="390"/>
      <c r="D58" s="390"/>
      <c r="E58" s="390"/>
      <c r="F58" s="390"/>
      <c r="G58" s="202"/>
      <c r="H58" s="390"/>
      <c r="I58" s="390"/>
      <c r="J58" s="390"/>
      <c r="K58" s="390"/>
    </row>
    <row r="59" spans="1:11" s="118" customFormat="1" ht="13">
      <c r="A59" s="117"/>
      <c r="B59" s="398" t="s">
        <v>116</v>
      </c>
      <c r="C59" s="345">
        <v>-521.86</v>
      </c>
      <c r="D59" s="346">
        <v>-472.97199999999998</v>
      </c>
      <c r="E59" s="346">
        <v>-48.888000000000019</v>
      </c>
      <c r="F59" s="285">
        <v>-0.10340000000000001</v>
      </c>
      <c r="G59" s="202"/>
      <c r="H59" s="345">
        <v>-141.30200000000002</v>
      </c>
      <c r="I59" s="346">
        <v>-94.919999999999987</v>
      </c>
      <c r="J59" s="346">
        <v>-46.382000000000055</v>
      </c>
      <c r="K59" s="285">
        <v>0.48864306784660805</v>
      </c>
    </row>
    <row r="60" spans="1:11" ht="13">
      <c r="A60" s="88"/>
      <c r="B60" s="378"/>
      <c r="C60" s="390"/>
      <c r="D60" s="399"/>
      <c r="E60" s="399"/>
      <c r="F60" s="400"/>
      <c r="G60" s="212"/>
      <c r="H60" s="390"/>
      <c r="I60" s="399"/>
      <c r="J60" s="399"/>
      <c r="K60" s="400"/>
    </row>
    <row r="61" spans="1:11" ht="13">
      <c r="A61" s="89"/>
      <c r="B61" s="405" t="s">
        <v>105</v>
      </c>
      <c r="C61" s="406"/>
      <c r="D61" s="406"/>
      <c r="E61" s="406"/>
      <c r="F61" s="407"/>
      <c r="G61" s="202"/>
      <c r="H61" s="406"/>
      <c r="I61" s="406"/>
      <c r="J61" s="406"/>
      <c r="K61" s="407"/>
    </row>
    <row r="62" spans="1:11">
      <c r="A62" s="89"/>
      <c r="B62" s="94" t="s">
        <v>7</v>
      </c>
      <c r="C62" s="372">
        <v>-17.388999999999999</v>
      </c>
      <c r="D62" s="202">
        <v>-7.0910000000000002</v>
      </c>
      <c r="E62" s="202">
        <v>-10.297999999999998</v>
      </c>
      <c r="F62" s="182">
        <v>-1.4522634325200956</v>
      </c>
      <c r="G62" s="202"/>
      <c r="H62" s="372">
        <v>-3.1120000000000001</v>
      </c>
      <c r="I62" s="202">
        <v>1.2570000000000006</v>
      </c>
      <c r="J62" s="202">
        <v>-4.3690000000000007</v>
      </c>
      <c r="K62" s="182">
        <v>-3.4757358790771669</v>
      </c>
    </row>
    <row r="63" spans="1:11">
      <c r="A63" s="89"/>
      <c r="B63" s="94" t="s">
        <v>8</v>
      </c>
      <c r="C63" s="372">
        <v>-113.57</v>
      </c>
      <c r="D63" s="202">
        <v>-105.565</v>
      </c>
      <c r="E63" s="202">
        <v>-8.0049999999999955</v>
      </c>
      <c r="F63" s="182">
        <v>-7.5830057310661614E-2</v>
      </c>
      <c r="G63" s="202"/>
      <c r="H63" s="372">
        <v>-28.642999999999986</v>
      </c>
      <c r="I63" s="202">
        <v>-29.867000000000004</v>
      </c>
      <c r="J63" s="202">
        <v>1.224000000000018</v>
      </c>
      <c r="K63" s="182">
        <v>-4.0981685472260998E-2</v>
      </c>
    </row>
    <row r="64" spans="1:11">
      <c r="A64" s="89"/>
      <c r="B64" s="94" t="s">
        <v>9</v>
      </c>
      <c r="C64" s="372">
        <v>-76.078000000000003</v>
      </c>
      <c r="D64" s="202">
        <v>-53.914000000000001</v>
      </c>
      <c r="E64" s="202">
        <v>-22.164000000000001</v>
      </c>
      <c r="F64" s="182">
        <v>-0.41109915791816598</v>
      </c>
      <c r="G64" s="202"/>
      <c r="H64" s="372">
        <v>-27.61</v>
      </c>
      <c r="I64" s="202">
        <v>-18.088000000000001</v>
      </c>
      <c r="J64" s="202">
        <v>-9.5219999999999985</v>
      </c>
      <c r="K64" s="182">
        <v>0.52642636001769127</v>
      </c>
    </row>
    <row r="65" spans="1:11">
      <c r="A65" s="89"/>
      <c r="B65" s="385" t="s">
        <v>46</v>
      </c>
      <c r="C65" s="386">
        <v>-22.385999999999999</v>
      </c>
      <c r="D65" s="387">
        <v>-26.628</v>
      </c>
      <c r="E65" s="387">
        <v>4.2420000000000009</v>
      </c>
      <c r="F65" s="281">
        <v>0.15930599369085174</v>
      </c>
      <c r="G65" s="202"/>
      <c r="H65" s="386">
        <v>-7.3329999999999984</v>
      </c>
      <c r="I65" s="387">
        <v>5.3999999999998494E-2</v>
      </c>
      <c r="J65" s="387">
        <v>-7.3869999999999969</v>
      </c>
      <c r="K65" s="281" t="s">
        <v>93</v>
      </c>
    </row>
    <row r="66" spans="1:11" ht="13">
      <c r="A66" s="88"/>
      <c r="B66" s="378" t="s">
        <v>117</v>
      </c>
      <c r="C66" s="402">
        <v>-229.423</v>
      </c>
      <c r="D66" s="388">
        <v>-193.19799999999998</v>
      </c>
      <c r="E66" s="388">
        <v>-36.224999999999994</v>
      </c>
      <c r="F66" s="285">
        <v>-0.18750194101388229</v>
      </c>
      <c r="G66" s="205"/>
      <c r="H66" s="402">
        <v>-66.697999999999979</v>
      </c>
      <c r="I66" s="388">
        <v>-46.644000000000005</v>
      </c>
      <c r="J66" s="388">
        <v>-20.053999999999977</v>
      </c>
      <c r="K66" s="285">
        <v>0.42993739816482224</v>
      </c>
    </row>
    <row r="67" spans="1:11" ht="13">
      <c r="A67" s="88"/>
      <c r="B67" s="378"/>
      <c r="C67" s="390"/>
      <c r="D67" s="399"/>
      <c r="E67" s="399"/>
      <c r="F67" s="400"/>
      <c r="G67" s="212"/>
      <c r="H67" s="390"/>
      <c r="I67" s="399"/>
      <c r="J67" s="399"/>
      <c r="K67" s="400"/>
    </row>
    <row r="68" spans="1:11" ht="13">
      <c r="A68" s="89"/>
      <c r="B68" s="405" t="s">
        <v>107</v>
      </c>
      <c r="C68" s="406"/>
      <c r="D68" s="406"/>
      <c r="E68" s="406"/>
      <c r="F68" s="407"/>
      <c r="G68" s="202"/>
      <c r="H68" s="406"/>
      <c r="I68" s="406"/>
      <c r="J68" s="406"/>
      <c r="K68" s="407"/>
    </row>
    <row r="69" spans="1:11">
      <c r="A69" s="89"/>
      <c r="B69" s="94" t="s">
        <v>7</v>
      </c>
      <c r="C69" s="372">
        <v>-201.494</v>
      </c>
      <c r="D69" s="202">
        <v>-96.64</v>
      </c>
      <c r="E69" s="202">
        <v>-104.854</v>
      </c>
      <c r="F69" s="182">
        <v>-1.0849958609271524</v>
      </c>
      <c r="G69" s="202"/>
      <c r="H69" s="372">
        <v>-55.389999999999986</v>
      </c>
      <c r="I69" s="202">
        <v>8.921999999999997</v>
      </c>
      <c r="J69" s="202">
        <v>-64.311999999999983</v>
      </c>
      <c r="K69" s="182" t="s">
        <v>93</v>
      </c>
    </row>
    <row r="70" spans="1:11">
      <c r="A70" s="89"/>
      <c r="B70" s="94" t="s">
        <v>8</v>
      </c>
      <c r="C70" s="372">
        <v>-482.42099999999999</v>
      </c>
      <c r="D70" s="202">
        <v>-537.197</v>
      </c>
      <c r="E70" s="202">
        <v>54.77600000000001</v>
      </c>
      <c r="F70" s="182">
        <v>0.10196631775680065</v>
      </c>
      <c r="G70" s="202"/>
      <c r="H70" s="372">
        <v>-121.08199999999999</v>
      </c>
      <c r="I70" s="202">
        <v>-148.02199999999999</v>
      </c>
      <c r="J70" s="202">
        <v>26.939999999999998</v>
      </c>
      <c r="K70" s="182">
        <v>-0.18199997297698989</v>
      </c>
    </row>
    <row r="71" spans="1:11">
      <c r="A71" s="89"/>
      <c r="B71" s="385" t="s">
        <v>9</v>
      </c>
      <c r="C71" s="386">
        <v>-125.09399999999999</v>
      </c>
      <c r="D71" s="387">
        <v>-92.242999999999995</v>
      </c>
      <c r="E71" s="387">
        <v>-32.850999999999999</v>
      </c>
      <c r="F71" s="281">
        <v>-0.35613542491029127</v>
      </c>
      <c r="G71" s="202"/>
      <c r="H71" s="386">
        <v>-35.100999999999999</v>
      </c>
      <c r="I71" s="387">
        <v>-27.998999999999995</v>
      </c>
      <c r="J71" s="387">
        <v>-7.1020000000000039</v>
      </c>
      <c r="K71" s="281">
        <v>0.25365191613986227</v>
      </c>
    </row>
    <row r="72" spans="1:11" ht="13">
      <c r="A72" s="88"/>
      <c r="B72" s="378" t="s">
        <v>118</v>
      </c>
      <c r="C72" s="402">
        <v>-809.00900000000001</v>
      </c>
      <c r="D72" s="388">
        <v>-726.07999999999993</v>
      </c>
      <c r="E72" s="388">
        <v>-82.928999999999988</v>
      </c>
      <c r="F72" s="285">
        <v>-0.11421468708682259</v>
      </c>
      <c r="G72" s="205"/>
      <c r="H72" s="402">
        <v>-211.57299999999998</v>
      </c>
      <c r="I72" s="388">
        <v>-167.09899999999999</v>
      </c>
      <c r="J72" s="388">
        <v>-44.47399999999999</v>
      </c>
      <c r="K72" s="285">
        <v>0.2661535975679088</v>
      </c>
    </row>
    <row r="73" spans="1:11" ht="13">
      <c r="A73" s="88"/>
      <c r="B73" s="378"/>
      <c r="C73" s="388"/>
      <c r="D73" s="388"/>
      <c r="E73" s="388"/>
      <c r="F73" s="285"/>
      <c r="G73" s="202"/>
      <c r="H73" s="388"/>
      <c r="I73" s="388"/>
      <c r="J73" s="388"/>
      <c r="K73" s="285"/>
    </row>
    <row r="74" spans="1:11" ht="14.25" customHeight="1">
      <c r="A74" s="89"/>
      <c r="B74" s="389" t="s">
        <v>109</v>
      </c>
      <c r="C74" s="401">
        <v>-60.865000000000002</v>
      </c>
      <c r="D74" s="390">
        <v>-75.503</v>
      </c>
      <c r="E74" s="390">
        <v>14.637999999999998</v>
      </c>
      <c r="F74" s="391">
        <v>0.19387309113545159</v>
      </c>
      <c r="G74" s="212"/>
      <c r="H74" s="401">
        <v>-15.744</v>
      </c>
      <c r="I74" s="390">
        <v>-10.231999999999999</v>
      </c>
      <c r="J74" s="390">
        <v>-5.5120000000000005</v>
      </c>
      <c r="K74" s="391">
        <v>0.53870211102423782</v>
      </c>
    </row>
    <row r="75" spans="1:11" ht="13">
      <c r="A75" s="89"/>
      <c r="B75" s="389"/>
      <c r="C75" s="390"/>
      <c r="D75" s="390"/>
      <c r="E75" s="390"/>
      <c r="F75" s="390"/>
      <c r="G75" s="202"/>
      <c r="H75" s="390"/>
      <c r="I75" s="390"/>
      <c r="J75" s="390"/>
      <c r="K75" s="390"/>
    </row>
    <row r="76" spans="1:11" s="118" customFormat="1" ht="13">
      <c r="A76" s="117"/>
      <c r="B76" s="398" t="s">
        <v>119</v>
      </c>
      <c r="C76" s="345">
        <v>-1099.297</v>
      </c>
      <c r="D76" s="346">
        <v>-994.78099999999995</v>
      </c>
      <c r="E76" s="346">
        <v>-104.51599999999999</v>
      </c>
      <c r="F76" s="285">
        <v>-0.10506433074214327</v>
      </c>
      <c r="G76" s="202"/>
      <c r="H76" s="345">
        <v>-294.01499999999999</v>
      </c>
      <c r="I76" s="346">
        <v>-223.97499999999999</v>
      </c>
      <c r="J76" s="346">
        <v>-70.039999999999964</v>
      </c>
      <c r="K76" s="285">
        <v>0.31271347248576853</v>
      </c>
    </row>
    <row r="77" spans="1:11">
      <c r="A77" s="89"/>
      <c r="B77" s="94"/>
      <c r="C77" s="216"/>
      <c r="D77" s="217"/>
      <c r="E77" s="217"/>
      <c r="F77" s="217"/>
      <c r="G77" s="202"/>
      <c r="H77" s="216"/>
      <c r="I77" s="217"/>
      <c r="J77" s="217"/>
      <c r="K77" s="217"/>
    </row>
    <row r="78" spans="1:11" ht="13">
      <c r="A78" s="89"/>
      <c r="B78" s="405" t="s">
        <v>120</v>
      </c>
      <c r="C78" s="406"/>
      <c r="D78" s="406"/>
      <c r="E78" s="406"/>
      <c r="F78" s="407"/>
      <c r="G78" s="202"/>
      <c r="H78" s="406"/>
      <c r="I78" s="406"/>
      <c r="J78" s="406"/>
      <c r="K78" s="407"/>
    </row>
    <row r="79" spans="1:11" ht="13">
      <c r="A79" s="89"/>
      <c r="B79" s="145"/>
      <c r="C79" s="218"/>
      <c r="D79" s="213"/>
      <c r="E79" s="213"/>
      <c r="F79" s="213"/>
      <c r="G79" s="202"/>
      <c r="H79" s="218"/>
      <c r="I79" s="213"/>
      <c r="J79" s="213"/>
      <c r="K79" s="213"/>
    </row>
    <row r="80" spans="1:11" ht="13">
      <c r="A80" s="89"/>
      <c r="B80" s="405" t="s">
        <v>121</v>
      </c>
      <c r="C80" s="406"/>
      <c r="D80" s="406"/>
      <c r="E80" s="406"/>
      <c r="F80" s="407"/>
      <c r="G80" s="202"/>
      <c r="H80" s="406"/>
      <c r="I80" s="406"/>
      <c r="J80" s="406"/>
      <c r="K80" s="407"/>
    </row>
    <row r="81" spans="1:11">
      <c r="A81" s="89"/>
      <c r="B81" s="94" t="s">
        <v>7</v>
      </c>
      <c r="C81" s="372">
        <v>19.520999999999997</v>
      </c>
      <c r="D81" s="202">
        <v>26.216999999999999</v>
      </c>
      <c r="E81" s="202">
        <v>-6.6960000000000015</v>
      </c>
      <c r="F81" s="182">
        <v>-0.25540679711637493</v>
      </c>
      <c r="G81" s="202"/>
      <c r="H81" s="372">
        <v>2.5699999999999976</v>
      </c>
      <c r="I81" s="202">
        <v>-3.0250000000000004</v>
      </c>
      <c r="J81" s="202">
        <v>5.594999999999998</v>
      </c>
      <c r="K81" s="182">
        <v>-1.8495867768595033</v>
      </c>
    </row>
    <row r="82" spans="1:11">
      <c r="A82" s="89"/>
      <c r="B82" s="94" t="s">
        <v>8</v>
      </c>
      <c r="C82" s="372">
        <v>643.14700000000016</v>
      </c>
      <c r="D82" s="202">
        <v>610.40499999999997</v>
      </c>
      <c r="E82" s="202">
        <v>32.742000000000189</v>
      </c>
      <c r="F82" s="182">
        <v>5.3639796528534678E-2</v>
      </c>
      <c r="G82" s="202"/>
      <c r="H82" s="372">
        <v>148.74000000000012</v>
      </c>
      <c r="I82" s="202">
        <v>144.82599999999996</v>
      </c>
      <c r="J82" s="202">
        <v>3.9140000000001578</v>
      </c>
      <c r="K82" s="182">
        <v>2.7025534089184067E-2</v>
      </c>
    </row>
    <row r="83" spans="1:11">
      <c r="A83" s="89"/>
      <c r="B83" s="94" t="s">
        <v>9</v>
      </c>
      <c r="C83" s="372">
        <v>540.27200000000005</v>
      </c>
      <c r="D83" s="202">
        <v>779.14200000000017</v>
      </c>
      <c r="E83" s="202">
        <v>-238.87000000000012</v>
      </c>
      <c r="F83" s="182">
        <v>-0.30658082865511049</v>
      </c>
      <c r="G83" s="202"/>
      <c r="H83" s="372">
        <v>28.539000000000001</v>
      </c>
      <c r="I83" s="202">
        <v>100.57100000000017</v>
      </c>
      <c r="J83" s="202">
        <v>-72.032000000000167</v>
      </c>
      <c r="K83" s="182">
        <v>-0.71623032484513471</v>
      </c>
    </row>
    <row r="84" spans="1:11">
      <c r="A84" s="89"/>
      <c r="B84" s="94" t="s">
        <v>46</v>
      </c>
      <c r="C84" s="372">
        <v>173.637</v>
      </c>
      <c r="D84" s="202">
        <v>111.121</v>
      </c>
      <c r="E84" s="202">
        <v>62.516000000000005</v>
      </c>
      <c r="F84" s="182">
        <v>0.56259392914030659</v>
      </c>
      <c r="G84" s="202"/>
      <c r="H84" s="372">
        <v>49.668000000000013</v>
      </c>
      <c r="I84" s="202">
        <v>30.96</v>
      </c>
      <c r="J84" s="202">
        <v>18.708000000000013</v>
      </c>
      <c r="K84" s="182">
        <v>0.60426356589147323</v>
      </c>
    </row>
    <row r="85" spans="1:11" ht="13">
      <c r="A85" s="88"/>
      <c r="B85" s="378" t="s">
        <v>122</v>
      </c>
      <c r="C85" s="402">
        <v>1376.577</v>
      </c>
      <c r="D85" s="388">
        <v>1526.8850000000002</v>
      </c>
      <c r="E85" s="388">
        <v>-150.30799999999994</v>
      </c>
      <c r="F85" s="285">
        <v>-9.8440943489522925E-2</v>
      </c>
      <c r="G85" s="205"/>
      <c r="H85" s="402">
        <v>229.51700000000011</v>
      </c>
      <c r="I85" s="388">
        <v>273.33200000000011</v>
      </c>
      <c r="J85" s="388">
        <v>-43.814999999999998</v>
      </c>
      <c r="K85" s="285">
        <v>-0.16029956243688992</v>
      </c>
    </row>
    <row r="86" spans="1:11" ht="13">
      <c r="A86" s="88"/>
      <c r="B86" s="96"/>
      <c r="C86" s="202"/>
      <c r="D86" s="189"/>
      <c r="E86" s="189"/>
      <c r="F86" s="189"/>
      <c r="G86" s="202"/>
      <c r="H86" s="202"/>
      <c r="I86" s="189"/>
      <c r="J86" s="189"/>
      <c r="K86" s="189"/>
    </row>
    <row r="87" spans="1:11" ht="13">
      <c r="A87" s="89"/>
      <c r="B87" s="405" t="s">
        <v>123</v>
      </c>
      <c r="C87" s="406"/>
      <c r="D87" s="406"/>
      <c r="E87" s="406"/>
      <c r="F87" s="407"/>
      <c r="G87" s="202"/>
      <c r="H87" s="406"/>
      <c r="I87" s="406"/>
      <c r="J87" s="406"/>
      <c r="K87" s="407"/>
    </row>
    <row r="88" spans="1:11">
      <c r="A88" s="89"/>
      <c r="B88" s="94" t="s">
        <v>7</v>
      </c>
      <c r="C88" s="372">
        <v>29.586999999999875</v>
      </c>
      <c r="D88" s="202">
        <v>-54.158999999999992</v>
      </c>
      <c r="E88" s="202">
        <v>83.745999999999867</v>
      </c>
      <c r="F88" s="182">
        <v>1.5462988607618287</v>
      </c>
      <c r="G88" s="202"/>
      <c r="H88" s="372">
        <v>-12.298000000000087</v>
      </c>
      <c r="I88" s="202">
        <v>-3.5650000000000972</v>
      </c>
      <c r="J88" s="202">
        <v>-8.7329999999999899</v>
      </c>
      <c r="K88" s="182">
        <v>2.4496493688638856</v>
      </c>
    </row>
    <row r="89" spans="1:11">
      <c r="A89" s="89"/>
      <c r="B89" s="94" t="s">
        <v>8</v>
      </c>
      <c r="C89" s="372">
        <v>1646.1230000000007</v>
      </c>
      <c r="D89" s="202">
        <v>1737.2799999999993</v>
      </c>
      <c r="E89" s="202">
        <v>-91.156999999998561</v>
      </c>
      <c r="F89" s="182">
        <v>-5.2471104254926404E-2</v>
      </c>
      <c r="G89" s="202"/>
      <c r="H89" s="372">
        <v>371.29800000000068</v>
      </c>
      <c r="I89" s="202">
        <v>413.53499999999968</v>
      </c>
      <c r="J89" s="202">
        <v>-42.236999999999</v>
      </c>
      <c r="K89" s="182">
        <v>-0.10213645761543533</v>
      </c>
    </row>
    <row r="90" spans="1:11">
      <c r="A90" s="89"/>
      <c r="B90" s="94" t="s">
        <v>9</v>
      </c>
      <c r="C90" s="372">
        <v>763.33500000000004</v>
      </c>
      <c r="D90" s="202">
        <v>644.97700000000009</v>
      </c>
      <c r="E90" s="202">
        <v>118.35799999999995</v>
      </c>
      <c r="F90" s="182">
        <v>0.18350731886563376</v>
      </c>
      <c r="G90" s="202"/>
      <c r="H90" s="372">
        <v>153.79100000000017</v>
      </c>
      <c r="I90" s="202">
        <v>183.64400000000006</v>
      </c>
      <c r="J90" s="202">
        <v>-29.852999999999895</v>
      </c>
      <c r="K90" s="182">
        <v>-0.16255908170155242</v>
      </c>
    </row>
    <row r="91" spans="1:11" ht="13">
      <c r="A91" s="88"/>
      <c r="B91" s="378" t="s">
        <v>124</v>
      </c>
      <c r="C91" s="402">
        <v>2439.0450000000005</v>
      </c>
      <c r="D91" s="388">
        <v>2328.097999999999</v>
      </c>
      <c r="E91" s="388">
        <v>110.94700000000125</v>
      </c>
      <c r="F91" s="285">
        <v>4.7655639925811233E-2</v>
      </c>
      <c r="G91" s="205"/>
      <c r="H91" s="402">
        <v>512.79100000000074</v>
      </c>
      <c r="I91" s="388">
        <v>593.61399999999958</v>
      </c>
      <c r="J91" s="388">
        <v>-80.822999999998885</v>
      </c>
      <c r="K91" s="285">
        <v>-0.13615413383107355</v>
      </c>
    </row>
    <row r="92" spans="1:11" ht="13">
      <c r="A92" s="88"/>
      <c r="B92" s="378"/>
      <c r="C92" s="388"/>
      <c r="D92" s="388"/>
      <c r="E92" s="388"/>
      <c r="F92" s="285"/>
      <c r="G92" s="202"/>
      <c r="H92" s="388"/>
      <c r="I92" s="388"/>
      <c r="J92" s="388"/>
      <c r="K92" s="285"/>
    </row>
    <row r="93" spans="1:11" ht="13">
      <c r="A93" s="89"/>
      <c r="B93" s="389" t="s">
        <v>109</v>
      </c>
      <c r="C93" s="401">
        <v>-80.137000000000029</v>
      </c>
      <c r="D93" s="390">
        <v>-106.40800000000002</v>
      </c>
      <c r="E93" s="390">
        <v>26.270999999999987</v>
      </c>
      <c r="F93" s="391">
        <v>0.24688933162920068</v>
      </c>
      <c r="G93" s="212"/>
      <c r="H93" s="401">
        <v>-17.820000000000029</v>
      </c>
      <c r="I93" s="390">
        <v>-17.722000000000023</v>
      </c>
      <c r="J93" s="390">
        <v>-9.8000000000006082E-2</v>
      </c>
      <c r="K93" s="391">
        <v>5.5298499040743465E-3</v>
      </c>
    </row>
    <row r="94" spans="1:11" ht="13">
      <c r="A94" s="89"/>
      <c r="B94" s="389"/>
      <c r="C94" s="390"/>
      <c r="D94" s="390"/>
      <c r="E94" s="390"/>
      <c r="F94" s="390"/>
      <c r="G94" s="202"/>
      <c r="H94" s="390"/>
      <c r="I94" s="390"/>
      <c r="J94" s="390"/>
      <c r="K94" s="390"/>
    </row>
    <row r="95" spans="1:11" s="118" customFormat="1" ht="13">
      <c r="A95" s="117"/>
      <c r="B95" s="398" t="s">
        <v>125</v>
      </c>
      <c r="C95" s="345">
        <v>3735.4850000000001</v>
      </c>
      <c r="D95" s="346">
        <v>3748.5749999999994</v>
      </c>
      <c r="E95" s="346">
        <v>-13.089999999998696</v>
      </c>
      <c r="F95" s="285">
        <v>3.4919936242436833E-3</v>
      </c>
      <c r="G95" s="202"/>
      <c r="H95" s="345">
        <v>724.48800000000085</v>
      </c>
      <c r="I95" s="346">
        <v>849.22399999999971</v>
      </c>
      <c r="J95" s="346">
        <v>-124.73599999999888</v>
      </c>
      <c r="K95" s="285">
        <v>-0.14688233022147146</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election activeCell="D8" sqref="D8"/>
    </sheetView>
  </sheetViews>
  <sheetFormatPr baseColWidth="10" defaultColWidth="11.453125" defaultRowHeight="12.5"/>
  <cols>
    <col min="1" max="1" width="3.7265625" style="101" customWidth="1"/>
    <col min="2" max="2" width="37.26953125" style="101" customWidth="1"/>
    <col min="3" max="4" width="15.54296875" style="101" bestFit="1" customWidth="1"/>
    <col min="5" max="5" width="11.453125" style="773"/>
    <col min="6" max="8" width="11.453125" style="101"/>
    <col min="9" max="9" width="11.453125" style="773"/>
    <col min="10" max="16384" width="11.453125" style="101"/>
  </cols>
  <sheetData>
    <row r="1" spans="1:10">
      <c r="B1" s="411"/>
      <c r="C1" s="411"/>
      <c r="D1" s="411"/>
      <c r="E1" s="770"/>
      <c r="F1" s="411"/>
      <c r="G1" s="411"/>
      <c r="H1" s="411"/>
      <c r="I1" s="770"/>
      <c r="J1" s="411"/>
    </row>
    <row r="2" spans="1:10" ht="13">
      <c r="A2" s="414"/>
      <c r="B2" s="286" t="s">
        <v>126</v>
      </c>
      <c r="C2" s="841" t="s">
        <v>127</v>
      </c>
      <c r="D2" s="841"/>
      <c r="E2" s="841"/>
      <c r="F2" s="841"/>
      <c r="G2" s="841"/>
      <c r="H2" s="841"/>
      <c r="I2" s="841"/>
      <c r="J2" s="839"/>
    </row>
    <row r="3" spans="1:10" ht="13">
      <c r="B3" s="873"/>
      <c r="C3" s="875" t="s">
        <v>14</v>
      </c>
      <c r="D3" s="875"/>
      <c r="E3" s="875"/>
      <c r="F3" s="875"/>
      <c r="G3" s="875" t="s">
        <v>15</v>
      </c>
      <c r="H3" s="875"/>
      <c r="I3" s="875"/>
      <c r="J3" s="875"/>
    </row>
    <row r="4" spans="1:10" s="147" customFormat="1" ht="13">
      <c r="B4" s="874"/>
      <c r="C4" s="367" t="s">
        <v>2</v>
      </c>
      <c r="D4" s="409" t="s">
        <v>3</v>
      </c>
      <c r="E4" s="771" t="s">
        <v>65</v>
      </c>
      <c r="F4" s="408" t="s">
        <v>4</v>
      </c>
      <c r="G4" s="367" t="str">
        <f>'Reported EBITDA'!$F$5</f>
        <v>Q4 2024</v>
      </c>
      <c r="H4" s="409" t="str">
        <f>'Reported EBITDA'!$G$5</f>
        <v>Q4 2023</v>
      </c>
      <c r="I4" s="771" t="s">
        <v>65</v>
      </c>
      <c r="J4" s="408" t="s">
        <v>4</v>
      </c>
    </row>
    <row r="5" spans="1:10" ht="6.75" customHeight="1">
      <c r="B5" s="144"/>
      <c r="C5" s="144"/>
      <c r="D5" s="144"/>
      <c r="E5" s="772"/>
      <c r="F5" s="144"/>
      <c r="G5" s="144"/>
      <c r="H5" s="144"/>
      <c r="I5" s="772"/>
      <c r="J5" s="144"/>
    </row>
    <row r="6" spans="1:10">
      <c r="B6" s="101" t="s">
        <v>128</v>
      </c>
      <c r="C6" s="339">
        <v>49.37</v>
      </c>
      <c r="D6" s="86">
        <v>41.802999999999997</v>
      </c>
      <c r="E6" s="189">
        <v>7.5670000000000002</v>
      </c>
      <c r="F6" s="182">
        <v>0.18101571657536542</v>
      </c>
      <c r="G6" s="339">
        <v>7.4339999999999975</v>
      </c>
      <c r="H6" s="86">
        <v>-5.7590000000000003</v>
      </c>
      <c r="I6" s="189">
        <v>13.192999999999998</v>
      </c>
      <c r="J6" s="182">
        <v>-2.2908491057475251</v>
      </c>
    </row>
    <row r="7" spans="1:10">
      <c r="B7" s="88" t="s">
        <v>129</v>
      </c>
      <c r="C7" s="339">
        <v>-4.6970000000000001</v>
      </c>
      <c r="D7" s="86">
        <v>-3.6629999999999998</v>
      </c>
      <c r="E7" s="189">
        <v>-1.0340000000000003</v>
      </c>
      <c r="F7" s="182">
        <v>0.28228228228228236</v>
      </c>
      <c r="G7" s="339">
        <v>-0.78699999999999992</v>
      </c>
      <c r="H7" s="86">
        <v>0.40600000000000014</v>
      </c>
      <c r="I7" s="189">
        <v>-1.1930000000000001</v>
      </c>
      <c r="J7" s="182">
        <v>-2.9384236453201962</v>
      </c>
    </row>
    <row r="8" spans="1:10">
      <c r="B8" s="101" t="s">
        <v>130</v>
      </c>
      <c r="C8" s="339">
        <v>-7.7629999999999999</v>
      </c>
      <c r="D8" s="86">
        <v>-4.8320000000000007</v>
      </c>
      <c r="E8" s="189">
        <v>-2.9309999999999992</v>
      </c>
      <c r="F8" s="182">
        <v>0.6065811258278142</v>
      </c>
      <c r="G8" s="339">
        <v>-0.96499999999999986</v>
      </c>
      <c r="H8" s="86">
        <v>1.0709999999999988</v>
      </c>
      <c r="I8" s="189">
        <v>-2.0359999999999987</v>
      </c>
      <c r="J8" s="182">
        <v>-1.9010270774976665</v>
      </c>
    </row>
    <row r="9" spans="1:10">
      <c r="B9" s="88" t="s">
        <v>77</v>
      </c>
      <c r="C9" s="339">
        <v>-17.388999999999999</v>
      </c>
      <c r="D9" s="86">
        <v>-7.0910000000000002</v>
      </c>
      <c r="E9" s="189">
        <v>-10.297999999999998</v>
      </c>
      <c r="F9" s="182">
        <v>1.4522634325200956</v>
      </c>
      <c r="G9" s="339">
        <v>-3.1120000000000001</v>
      </c>
      <c r="H9" s="86">
        <v>1.2570000000000006</v>
      </c>
      <c r="I9" s="189">
        <v>-4.3690000000000007</v>
      </c>
      <c r="J9" s="182">
        <v>-3.4757358790771669</v>
      </c>
    </row>
    <row r="10" spans="1:10">
      <c r="B10" s="88" t="s">
        <v>131</v>
      </c>
      <c r="C10" s="339"/>
      <c r="D10" s="86"/>
      <c r="E10" s="189"/>
      <c r="F10" s="182"/>
      <c r="G10" s="339"/>
      <c r="H10" s="86"/>
      <c r="I10" s="189"/>
      <c r="J10" s="182"/>
    </row>
    <row r="11" spans="1:10" ht="6" customHeight="1">
      <c r="B11" s="411"/>
      <c r="C11" s="411"/>
      <c r="D11" s="411"/>
      <c r="E11" s="770"/>
      <c r="F11" s="411"/>
      <c r="G11" s="411"/>
      <c r="H11" s="411"/>
      <c r="I11" s="770"/>
      <c r="J11" s="411"/>
    </row>
    <row r="12" spans="1:10" ht="13">
      <c r="B12" s="412" t="s">
        <v>132</v>
      </c>
      <c r="C12" s="361">
        <v>19.520999999999997</v>
      </c>
      <c r="D12" s="413">
        <v>26.216999999999999</v>
      </c>
      <c r="E12" s="444">
        <v>-6.6960000000000015</v>
      </c>
      <c r="F12" s="285">
        <v>-0.25540679711637493</v>
      </c>
      <c r="G12" s="361">
        <v>2.5699999999999976</v>
      </c>
      <c r="H12" s="413">
        <v>-3.0250000000000004</v>
      </c>
      <c r="I12" s="444">
        <v>5.594999999999998</v>
      </c>
      <c r="J12" s="285">
        <v>-1.8495867768595033</v>
      </c>
    </row>
    <row r="13" spans="1:10">
      <c r="B13" s="876"/>
      <c r="C13" s="876"/>
      <c r="D13" s="876"/>
      <c r="E13" s="876"/>
      <c r="F13" s="876"/>
      <c r="G13" s="876"/>
      <c r="H13" s="876"/>
      <c r="I13" s="876"/>
      <c r="J13" s="876"/>
    </row>
    <row r="14" spans="1:10">
      <c r="B14" s="411"/>
      <c r="C14" s="411"/>
      <c r="D14" s="411"/>
      <c r="E14" s="770"/>
      <c r="F14" s="411"/>
      <c r="G14" s="411"/>
      <c r="H14" s="411"/>
      <c r="I14" s="770"/>
      <c r="J14" s="411"/>
    </row>
    <row r="15" spans="1:10" ht="13">
      <c r="A15" s="414"/>
      <c r="B15" s="286" t="s">
        <v>133</v>
      </c>
      <c r="C15" s="843" t="s">
        <v>127</v>
      </c>
      <c r="D15" s="843"/>
      <c r="E15" s="843"/>
      <c r="F15" s="843"/>
      <c r="G15" s="843"/>
      <c r="H15" s="843"/>
      <c r="I15" s="843"/>
      <c r="J15" s="844"/>
    </row>
    <row r="16" spans="1:10" ht="13">
      <c r="B16" s="873"/>
      <c r="C16" s="875" t="s">
        <v>14</v>
      </c>
      <c r="D16" s="875"/>
      <c r="E16" s="875"/>
      <c r="F16" s="875"/>
      <c r="G16" s="875" t="s">
        <v>15</v>
      </c>
      <c r="H16" s="875"/>
      <c r="I16" s="875"/>
      <c r="J16" s="875"/>
    </row>
    <row r="17" spans="1:10" ht="13">
      <c r="B17" s="874"/>
      <c r="C17" s="367" t="s">
        <v>2</v>
      </c>
      <c r="D17" s="409" t="s">
        <v>3</v>
      </c>
      <c r="E17" s="771" t="s">
        <v>65</v>
      </c>
      <c r="F17" s="408" t="s">
        <v>4</v>
      </c>
      <c r="G17" s="367" t="str">
        <f>'Reported EBITDA'!$F$5</f>
        <v>Q4 2024</v>
      </c>
      <c r="H17" s="409" t="str">
        <f>'Reported EBITDA'!$G$5</f>
        <v>Q4 2023</v>
      </c>
      <c r="I17" s="771" t="s">
        <v>65</v>
      </c>
      <c r="J17" s="408" t="s">
        <v>4</v>
      </c>
    </row>
    <row r="18" spans="1:10" ht="8.25" customHeight="1">
      <c r="B18" s="144"/>
      <c r="C18" s="144"/>
      <c r="D18" s="144"/>
      <c r="E18" s="772"/>
      <c r="F18" s="144"/>
      <c r="G18" s="144"/>
      <c r="H18" s="144"/>
      <c r="I18" s="772"/>
      <c r="J18" s="144"/>
    </row>
    <row r="19" spans="1:10">
      <c r="B19" s="101" t="s">
        <v>128</v>
      </c>
      <c r="C19" s="339">
        <v>1228.9940000000001</v>
      </c>
      <c r="D19" s="86">
        <v>1097.971</v>
      </c>
      <c r="E19" s="189">
        <v>131.02300000000014</v>
      </c>
      <c r="F19" s="182">
        <v>0.11933193135337827</v>
      </c>
      <c r="G19" s="339">
        <v>361.03800000000012</v>
      </c>
      <c r="H19" s="86">
        <v>278.88099999999997</v>
      </c>
      <c r="I19" s="189">
        <v>82.157000000000153</v>
      </c>
      <c r="J19" s="182">
        <v>0.29459518576023513</v>
      </c>
    </row>
    <row r="20" spans="1:10">
      <c r="B20" s="88" t="s">
        <v>129</v>
      </c>
      <c r="C20" s="339">
        <v>-455.55700000000002</v>
      </c>
      <c r="D20" s="86">
        <v>-366.39100000000002</v>
      </c>
      <c r="E20" s="189">
        <v>-89.165999999999997</v>
      </c>
      <c r="F20" s="182">
        <v>-0.24336296470164376</v>
      </c>
      <c r="G20" s="339">
        <v>-179.35700000000003</v>
      </c>
      <c r="H20" s="86">
        <v>-101.101</v>
      </c>
      <c r="I20" s="189">
        <v>-78.256000000000029</v>
      </c>
      <c r="J20" s="182">
        <v>-0.77403784334477432</v>
      </c>
    </row>
    <row r="21" spans="1:10">
      <c r="B21" s="101" t="s">
        <v>130</v>
      </c>
      <c r="C21" s="339">
        <v>-16.720000000000002</v>
      </c>
      <c r="D21" s="86">
        <v>-15.61</v>
      </c>
      <c r="E21" s="189">
        <v>-1.110000000000003</v>
      </c>
      <c r="F21" s="182">
        <v>-7.1108263933376215E-2</v>
      </c>
      <c r="G21" s="339">
        <v>-4.2980000000000018</v>
      </c>
      <c r="H21" s="86">
        <v>-3.0869999999999997</v>
      </c>
      <c r="I21" s="189">
        <v>-1.2110000000000021</v>
      </c>
      <c r="J21" s="182">
        <v>-0.39229024943310731</v>
      </c>
    </row>
    <row r="22" spans="1:10">
      <c r="B22" s="88" t="s">
        <v>77</v>
      </c>
      <c r="C22" s="339">
        <v>-113.57</v>
      </c>
      <c r="D22" s="86">
        <v>-105.565</v>
      </c>
      <c r="E22" s="189">
        <v>-8.0049999999999955</v>
      </c>
      <c r="F22" s="182">
        <v>-7.5830057310661614E-2</v>
      </c>
      <c r="G22" s="339">
        <v>-28.642999999999986</v>
      </c>
      <c r="H22" s="86">
        <v>-29.867000000000004</v>
      </c>
      <c r="I22" s="189">
        <v>1.224000000000018</v>
      </c>
      <c r="J22" s="182">
        <v>4.0981685472260998E-2</v>
      </c>
    </row>
    <row r="23" spans="1:10" ht="6" customHeight="1">
      <c r="B23" s="411"/>
      <c r="C23" s="411"/>
      <c r="D23" s="411"/>
      <c r="E23" s="770"/>
      <c r="F23" s="411"/>
      <c r="G23" s="411"/>
      <c r="H23" s="411"/>
      <c r="I23" s="770"/>
      <c r="J23" s="411"/>
    </row>
    <row r="24" spans="1:10" ht="13">
      <c r="B24" s="412" t="s">
        <v>132</v>
      </c>
      <c r="C24" s="361">
        <v>643.14700000000016</v>
      </c>
      <c r="D24" s="413">
        <v>610.40499999999997</v>
      </c>
      <c r="E24" s="444">
        <v>32.742000000000189</v>
      </c>
      <c r="F24" s="285">
        <v>5.3639796528534678E-2</v>
      </c>
      <c r="G24" s="361">
        <v>148.74000000000012</v>
      </c>
      <c r="H24" s="413">
        <v>144.82599999999996</v>
      </c>
      <c r="I24" s="444">
        <v>3.9140000000001578</v>
      </c>
      <c r="J24" s="285">
        <v>2.7025534089184067E-2</v>
      </c>
    </row>
    <row r="26" spans="1:10">
      <c r="B26" s="411"/>
      <c r="C26" s="411"/>
      <c r="D26" s="411"/>
      <c r="E26" s="770"/>
      <c r="F26" s="411"/>
      <c r="G26" s="411"/>
      <c r="H26" s="411"/>
      <c r="I26" s="770"/>
      <c r="J26" s="411"/>
    </row>
    <row r="27" spans="1:10" ht="13">
      <c r="A27" s="414"/>
      <c r="B27" s="286" t="s">
        <v>134</v>
      </c>
      <c r="C27" s="841" t="s">
        <v>127</v>
      </c>
      <c r="D27" s="841"/>
      <c r="E27" s="841"/>
      <c r="F27" s="841"/>
      <c r="G27" s="841"/>
      <c r="H27" s="841"/>
      <c r="I27" s="841"/>
      <c r="J27" s="839"/>
    </row>
    <row r="28" spans="1:10" ht="13">
      <c r="B28" s="873"/>
      <c r="C28" s="875" t="s">
        <v>14</v>
      </c>
      <c r="D28" s="875"/>
      <c r="E28" s="875"/>
      <c r="F28" s="875"/>
      <c r="G28" s="875" t="s">
        <v>15</v>
      </c>
      <c r="H28" s="875"/>
      <c r="I28" s="875"/>
      <c r="J28" s="875"/>
    </row>
    <row r="29" spans="1:10" ht="13">
      <c r="B29" s="874"/>
      <c r="C29" s="367" t="s">
        <v>2</v>
      </c>
      <c r="D29" s="409" t="s">
        <v>3</v>
      </c>
      <c r="E29" s="771" t="s">
        <v>65</v>
      </c>
      <c r="F29" s="408" t="s">
        <v>4</v>
      </c>
      <c r="G29" s="367" t="str">
        <f>'Reported EBITDA'!$F$5</f>
        <v>Q4 2024</v>
      </c>
      <c r="H29" s="409" t="str">
        <f>'Reported EBITDA'!$G$5</f>
        <v>Q4 2023</v>
      </c>
      <c r="I29" s="771" t="s">
        <v>65</v>
      </c>
      <c r="J29" s="408" t="s">
        <v>4</v>
      </c>
    </row>
    <row r="30" spans="1:10" ht="7.5" customHeight="1">
      <c r="B30" s="144"/>
      <c r="C30" s="144"/>
      <c r="D30" s="144"/>
      <c r="E30" s="772"/>
      <c r="F30" s="144"/>
      <c r="G30" s="144"/>
      <c r="H30" s="144"/>
      <c r="I30" s="772"/>
      <c r="J30" s="144"/>
    </row>
    <row r="31" spans="1:10">
      <c r="B31" s="88" t="s">
        <v>128</v>
      </c>
      <c r="C31" s="339">
        <v>1857.3620000000001</v>
      </c>
      <c r="D31" s="86">
        <v>1723.38</v>
      </c>
      <c r="E31" s="189">
        <v>133.98199999999997</v>
      </c>
      <c r="F31" s="182">
        <v>7.7743736146409947E-2</v>
      </c>
      <c r="G31" s="339">
        <v>497.22700000000009</v>
      </c>
      <c r="H31" s="86">
        <v>436.42500000000018</v>
      </c>
      <c r="I31" s="189">
        <v>60.801999999999907</v>
      </c>
      <c r="J31" s="182">
        <v>0.13931832502720942</v>
      </c>
    </row>
    <row r="32" spans="1:10">
      <c r="B32" s="101" t="s">
        <v>129</v>
      </c>
      <c r="C32" s="339">
        <v>-1195.2670000000001</v>
      </c>
      <c r="D32" s="86">
        <v>-847.61099999999999</v>
      </c>
      <c r="E32" s="189">
        <v>-347.65600000000006</v>
      </c>
      <c r="F32" s="182">
        <v>-0.41015984927047922</v>
      </c>
      <c r="G32" s="339">
        <v>-429.07800000000009</v>
      </c>
      <c r="H32" s="86">
        <v>-306.65300000000002</v>
      </c>
      <c r="I32" s="189">
        <v>-122.42500000000007</v>
      </c>
      <c r="J32" s="182">
        <v>-0.39922974828226065</v>
      </c>
    </row>
    <row r="33" spans="1:10">
      <c r="B33" s="88" t="s">
        <v>130</v>
      </c>
      <c r="C33" s="339">
        <v>-45.744999999999997</v>
      </c>
      <c r="D33" s="86">
        <v>-42.712999999999994</v>
      </c>
      <c r="E33" s="189">
        <v>-3.0320000000000036</v>
      </c>
      <c r="F33" s="182">
        <v>-7.0985414276683922E-2</v>
      </c>
      <c r="G33" s="339">
        <v>-12</v>
      </c>
      <c r="H33" s="86">
        <v>-11.112999999999992</v>
      </c>
      <c r="I33" s="189">
        <v>-0.88700000000000756</v>
      </c>
      <c r="J33" s="182">
        <v>-7.9816431206695571E-2</v>
      </c>
    </row>
    <row r="34" spans="1:10">
      <c r="B34" s="411" t="s">
        <v>77</v>
      </c>
      <c r="C34" s="339">
        <v>-76.078000000000003</v>
      </c>
      <c r="D34" s="86">
        <v>-53.914000000000001</v>
      </c>
      <c r="E34" s="189">
        <v>-22.164000000000001</v>
      </c>
      <c r="F34" s="182">
        <v>-0.41109915791816598</v>
      </c>
      <c r="G34" s="339">
        <v>-27.61</v>
      </c>
      <c r="H34" s="86">
        <v>-18.088000000000001</v>
      </c>
      <c r="I34" s="189">
        <v>-9.5219999999999985</v>
      </c>
      <c r="J34" s="182">
        <v>-0.52642636001769127</v>
      </c>
    </row>
    <row r="35" spans="1:10" ht="8.25" customHeight="1">
      <c r="B35" s="412"/>
      <c r="C35" s="413"/>
      <c r="D35" s="413"/>
      <c r="E35" s="444"/>
      <c r="F35" s="285"/>
      <c r="G35" s="413"/>
      <c r="H35" s="413"/>
      <c r="I35" s="444"/>
      <c r="J35" s="285"/>
    </row>
    <row r="36" spans="1:10" ht="13">
      <c r="B36" s="412" t="s">
        <v>132</v>
      </c>
      <c r="C36" s="361">
        <v>540.27200000000005</v>
      </c>
      <c r="D36" s="413">
        <v>779.14200000000017</v>
      </c>
      <c r="E36" s="444">
        <v>-238.87000000000012</v>
      </c>
      <c r="F36" s="285">
        <v>-0.30658082865511049</v>
      </c>
      <c r="G36" s="361">
        <v>28.539000000000001</v>
      </c>
      <c r="H36" s="413">
        <v>100.57100000000017</v>
      </c>
      <c r="I36" s="444">
        <v>-72.032000000000167</v>
      </c>
      <c r="J36" s="285">
        <v>-0.71623032484513471</v>
      </c>
    </row>
    <row r="38" spans="1:10">
      <c r="B38" s="411"/>
      <c r="C38" s="411"/>
      <c r="D38" s="411"/>
      <c r="E38" s="770"/>
      <c r="F38" s="411"/>
      <c r="G38" s="411"/>
      <c r="H38" s="411"/>
      <c r="I38" s="770"/>
      <c r="J38" s="411"/>
    </row>
    <row r="39" spans="1:10" ht="13">
      <c r="A39" s="414"/>
      <c r="B39" s="286" t="s">
        <v>135</v>
      </c>
      <c r="C39" s="841" t="s">
        <v>127</v>
      </c>
      <c r="D39" s="841"/>
      <c r="E39" s="841"/>
      <c r="F39" s="841"/>
      <c r="G39" s="841"/>
      <c r="H39" s="841"/>
      <c r="I39" s="841"/>
      <c r="J39" s="839"/>
    </row>
    <row r="40" spans="1:10" ht="13">
      <c r="B40" s="873"/>
      <c r="C40" s="875" t="s">
        <v>14</v>
      </c>
      <c r="D40" s="875"/>
      <c r="E40" s="875"/>
      <c r="F40" s="875"/>
      <c r="G40" s="875" t="s">
        <v>15</v>
      </c>
      <c r="H40" s="875"/>
      <c r="I40" s="875"/>
      <c r="J40" s="875"/>
    </row>
    <row r="41" spans="1:10" ht="13">
      <c r="B41" s="874"/>
      <c r="C41" s="367" t="s">
        <v>2</v>
      </c>
      <c r="D41" s="409" t="s">
        <v>3</v>
      </c>
      <c r="E41" s="771" t="s">
        <v>65</v>
      </c>
      <c r="F41" s="408" t="s">
        <v>4</v>
      </c>
      <c r="G41" s="367" t="str">
        <f>'Reported EBITDA'!$F$5</f>
        <v>Q4 2024</v>
      </c>
      <c r="H41" s="409" t="str">
        <f>'Reported EBITDA'!$G$5</f>
        <v>Q4 2023</v>
      </c>
      <c r="I41" s="771" t="s">
        <v>65</v>
      </c>
      <c r="J41" s="408" t="s">
        <v>4</v>
      </c>
    </row>
    <row r="42" spans="1:10" ht="13">
      <c r="B42" s="144"/>
      <c r="C42" s="144"/>
      <c r="D42" s="144"/>
      <c r="E42" s="772"/>
      <c r="F42" s="144"/>
      <c r="G42" s="144"/>
      <c r="H42" s="144"/>
      <c r="I42" s="772"/>
      <c r="J42" s="144"/>
    </row>
    <row r="43" spans="1:10">
      <c r="B43" s="88" t="s">
        <v>128</v>
      </c>
      <c r="C43" s="339">
        <v>342.762</v>
      </c>
      <c r="D43" s="86">
        <v>321.87700000000001</v>
      </c>
      <c r="E43" s="189">
        <v>20.884999999999991</v>
      </c>
      <c r="F43" s="182">
        <v>6.4885033724062291E-2</v>
      </c>
      <c r="G43" s="339">
        <v>87.323000000000008</v>
      </c>
      <c r="H43" s="86">
        <v>88.098000000000013</v>
      </c>
      <c r="I43" s="189">
        <v>-0.77500000000000568</v>
      </c>
      <c r="J43" s="182">
        <v>-8.7970214987854733E-3</v>
      </c>
    </row>
    <row r="44" spans="1:10">
      <c r="B44" s="101" t="s">
        <v>129</v>
      </c>
      <c r="C44" s="339">
        <v>-133.06399999999999</v>
      </c>
      <c r="D44" s="86">
        <v>-170.42400000000001</v>
      </c>
      <c r="E44" s="189">
        <v>37.360000000000014</v>
      </c>
      <c r="F44" s="182">
        <v>0.21921795052340054</v>
      </c>
      <c r="G44" s="339">
        <v>-26.676999999999992</v>
      </c>
      <c r="H44" s="86">
        <v>-53.76400000000001</v>
      </c>
      <c r="I44" s="189">
        <v>27.087000000000018</v>
      </c>
      <c r="J44" s="182">
        <v>0.50381296034521261</v>
      </c>
    </row>
    <row r="45" spans="1:10">
      <c r="B45" s="88" t="s">
        <v>130</v>
      </c>
      <c r="C45" s="339">
        <v>-13.675000000000001</v>
      </c>
      <c r="D45" s="86">
        <v>-13.704000000000001</v>
      </c>
      <c r="E45" s="189">
        <v>2.8999999999999915E-2</v>
      </c>
      <c r="F45" s="182">
        <v>2.1161704611791787E-3</v>
      </c>
      <c r="G45" s="339">
        <v>-3.6450000000000014</v>
      </c>
      <c r="H45" s="86">
        <v>-3.4280000000000008</v>
      </c>
      <c r="I45" s="189">
        <v>-0.21700000000000053</v>
      </c>
      <c r="J45" s="182">
        <v>-6.3302217036172781E-2</v>
      </c>
    </row>
    <row r="46" spans="1:10">
      <c r="B46" s="411" t="s">
        <v>77</v>
      </c>
      <c r="C46" s="339">
        <v>-22.385999999999999</v>
      </c>
      <c r="D46" s="86">
        <v>-26.628</v>
      </c>
      <c r="E46" s="189">
        <v>4.2420000000000009</v>
      </c>
      <c r="F46" s="182">
        <v>0.15930599369085174</v>
      </c>
      <c r="G46" s="339">
        <v>-7.3329999999999984</v>
      </c>
      <c r="H46" s="86">
        <v>5.3999999999998494E-2</v>
      </c>
      <c r="I46" s="189">
        <v>-7.3869999999999969</v>
      </c>
      <c r="J46" s="182" t="s">
        <v>93</v>
      </c>
    </row>
    <row r="47" spans="1:10" ht="13">
      <c r="B47" s="412"/>
      <c r="C47" s="413"/>
      <c r="D47" s="413"/>
      <c r="E47" s="444"/>
      <c r="F47" s="285"/>
      <c r="G47" s="413"/>
      <c r="H47" s="413"/>
      <c r="I47" s="444"/>
      <c r="J47" s="285"/>
    </row>
    <row r="48" spans="1:10" ht="13">
      <c r="B48" s="412" t="s">
        <v>132</v>
      </c>
      <c r="C48" s="361">
        <v>173.637</v>
      </c>
      <c r="D48" s="413">
        <v>111.121</v>
      </c>
      <c r="E48" s="444">
        <v>62.516000000000005</v>
      </c>
      <c r="F48" s="285">
        <v>0.56259392914030659</v>
      </c>
      <c r="G48" s="361">
        <v>49.668000000000013</v>
      </c>
      <c r="H48" s="413">
        <v>30.96</v>
      </c>
      <c r="I48" s="444">
        <v>18.708000000000013</v>
      </c>
      <c r="J48" s="285">
        <v>0.60426356589147323</v>
      </c>
    </row>
  </sheetData>
  <mergeCells count="17">
    <mergeCell ref="G3:J3"/>
    <mergeCell ref="C28:F28"/>
    <mergeCell ref="C2:J2"/>
    <mergeCell ref="C15:J15"/>
    <mergeCell ref="G16:J16"/>
    <mergeCell ref="C27:J27"/>
    <mergeCell ref="C3:F3"/>
    <mergeCell ref="B13:J13"/>
    <mergeCell ref="B3:B4"/>
    <mergeCell ref="C16:F16"/>
    <mergeCell ref="B16:B17"/>
    <mergeCell ref="B40:B41"/>
    <mergeCell ref="C40:F40"/>
    <mergeCell ref="B28:B29"/>
    <mergeCell ref="G28:J28"/>
    <mergeCell ref="C39:J39"/>
    <mergeCell ref="G40:J40"/>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topLeftCell="A6" workbookViewId="0">
      <selection activeCell="M6" sqref="M6"/>
    </sheetView>
  </sheetViews>
  <sheetFormatPr baseColWidth="10" defaultColWidth="11.453125" defaultRowHeight="12.5"/>
  <cols>
    <col min="1" max="1" width="3.26953125" style="101" customWidth="1"/>
    <col min="2" max="2" width="35.26953125" style="101" customWidth="1"/>
    <col min="3" max="4" width="15.54296875" style="101" bestFit="1" customWidth="1"/>
    <col min="5" max="5" width="8.7265625" style="101" customWidth="1"/>
    <col min="6" max="6" width="10" style="101" customWidth="1"/>
    <col min="7" max="7" width="11.7265625" style="101" customWidth="1"/>
    <col min="8" max="10" width="10" style="101" customWidth="1"/>
    <col min="11" max="11" width="3.54296875" style="101" customWidth="1"/>
    <col min="12" max="12" width="29.7265625" style="101" customWidth="1"/>
    <col min="13" max="13" width="17.453125" style="101" customWidth="1"/>
    <col min="14" max="14" width="16.26953125" style="101" customWidth="1"/>
    <col min="15" max="15" width="13.453125" style="101" customWidth="1"/>
    <col min="16" max="16" width="2" style="101" customWidth="1"/>
    <col min="17" max="17" width="15.54296875" style="101" bestFit="1" customWidth="1"/>
    <col min="18" max="18" width="15.81640625" style="101" customWidth="1"/>
    <col min="19" max="16384" width="11.453125" style="101"/>
  </cols>
  <sheetData>
    <row r="1" spans="2:29">
      <c r="B1" s="411"/>
      <c r="C1" s="411"/>
      <c r="D1" s="411"/>
      <c r="E1" s="411"/>
      <c r="F1" s="411"/>
      <c r="G1" s="411"/>
      <c r="H1" s="411"/>
      <c r="I1" s="411"/>
      <c r="J1" s="411"/>
      <c r="L1" s="411"/>
      <c r="M1" s="411"/>
      <c r="N1" s="411"/>
      <c r="O1" s="411"/>
      <c r="P1" s="411"/>
      <c r="Q1" s="411"/>
      <c r="R1" s="411"/>
      <c r="S1" s="411"/>
    </row>
    <row r="2" spans="2:29" ht="13">
      <c r="B2" s="305" t="s">
        <v>126</v>
      </c>
      <c r="C2" s="841" t="s">
        <v>127</v>
      </c>
      <c r="D2" s="841"/>
      <c r="E2" s="841"/>
      <c r="F2" s="839"/>
      <c r="G2" s="644"/>
      <c r="H2" s="644"/>
      <c r="I2" s="644"/>
      <c r="J2" s="644"/>
      <c r="K2" s="417"/>
      <c r="L2" s="843" t="s">
        <v>126</v>
      </c>
      <c r="M2" s="843"/>
      <c r="N2" s="843"/>
      <c r="O2" s="843"/>
      <c r="P2" s="843"/>
      <c r="Q2" s="843"/>
      <c r="R2" s="843"/>
      <c r="S2" s="844"/>
    </row>
    <row r="3" spans="2:29" ht="13">
      <c r="B3" s="873"/>
      <c r="C3" s="874" t="s">
        <v>14</v>
      </c>
      <c r="D3" s="874"/>
      <c r="E3" s="874"/>
      <c r="F3" s="874"/>
      <c r="G3" s="874" t="s">
        <v>15</v>
      </c>
      <c r="H3" s="874"/>
      <c r="I3" s="874"/>
      <c r="J3" s="874"/>
      <c r="L3" s="873" t="s">
        <v>136</v>
      </c>
      <c r="M3" s="875" t="s">
        <v>137</v>
      </c>
      <c r="N3" s="875"/>
      <c r="O3" s="875"/>
      <c r="P3" s="875"/>
      <c r="Q3" s="875" t="s">
        <v>138</v>
      </c>
      <c r="R3" s="875"/>
      <c r="S3" s="875"/>
    </row>
    <row r="4" spans="2:29" s="147" customFormat="1" ht="25.5" customHeight="1">
      <c r="B4" s="874"/>
      <c r="C4" s="367" t="s">
        <v>2</v>
      </c>
      <c r="D4" s="409" t="s">
        <v>3</v>
      </c>
      <c r="E4" s="408" t="s">
        <v>65</v>
      </c>
      <c r="F4" s="408" t="s">
        <v>66</v>
      </c>
      <c r="G4" s="367" t="str">
        <f>'Reported EBITDA'!$F$5</f>
        <v>Q4 2024</v>
      </c>
      <c r="H4" s="409" t="str">
        <f>'Reported EBITDA'!$G$5</f>
        <v>Q4 2023</v>
      </c>
      <c r="I4" s="408" t="s">
        <v>65</v>
      </c>
      <c r="J4" s="408" t="s">
        <v>4</v>
      </c>
      <c r="L4" s="873"/>
      <c r="M4" s="419" t="s">
        <v>2</v>
      </c>
      <c r="N4" s="410" t="s">
        <v>3</v>
      </c>
      <c r="O4" s="418" t="s">
        <v>139</v>
      </c>
      <c r="P4" s="148"/>
      <c r="Q4" s="419" t="str">
        <f>'Reported EBITDA'!$F$5</f>
        <v>Q4 2024</v>
      </c>
      <c r="R4" s="410" t="str">
        <f>'Reported EBITDA'!$G$5</f>
        <v>Q4 2023</v>
      </c>
      <c r="S4" s="410" t="s">
        <v>4</v>
      </c>
    </row>
    <row r="5" spans="2:29" ht="6.75" customHeight="1">
      <c r="B5" s="144"/>
      <c r="C5" s="144"/>
      <c r="D5" s="144"/>
      <c r="E5" s="144"/>
      <c r="F5" s="144"/>
      <c r="G5" s="144"/>
      <c r="H5" s="144"/>
      <c r="I5" s="144"/>
      <c r="J5" s="144"/>
      <c r="L5" s="420"/>
      <c r="M5" s="420"/>
      <c r="P5" s="148"/>
      <c r="Q5" s="774"/>
      <c r="R5" s="774"/>
    </row>
    <row r="6" spans="2:29" ht="13">
      <c r="B6" s="101" t="s">
        <v>128</v>
      </c>
      <c r="C6" s="339">
        <v>1355.1479999999999</v>
      </c>
      <c r="D6" s="86">
        <v>622.82600000000002</v>
      </c>
      <c r="E6" s="86">
        <v>732.32199999999989</v>
      </c>
      <c r="F6" s="182">
        <v>1.1758051205312556</v>
      </c>
      <c r="G6" s="339">
        <v>341.86899999999991</v>
      </c>
      <c r="H6" s="86">
        <v>-148.59000000000003</v>
      </c>
      <c r="I6" s="86">
        <v>490.45899999999995</v>
      </c>
      <c r="J6" s="182">
        <v>-3.3007537519348533</v>
      </c>
      <c r="L6" s="101" t="s">
        <v>140</v>
      </c>
      <c r="M6" s="416">
        <v>0.17149999999999999</v>
      </c>
      <c r="N6" s="192">
        <v>0.16825451341594266</v>
      </c>
      <c r="O6" s="425">
        <v>0.32454865840573222</v>
      </c>
      <c r="P6" s="148"/>
      <c r="Q6" s="775">
        <v>2.713498</v>
      </c>
      <c r="R6" s="776">
        <v>2.6580410000000003</v>
      </c>
      <c r="S6" s="782">
        <v>2.0863861768874115E-2</v>
      </c>
    </row>
    <row r="7" spans="2:29" ht="13">
      <c r="B7" s="88" t="s">
        <v>129</v>
      </c>
      <c r="C7" s="339">
        <v>-947.98400000000004</v>
      </c>
      <c r="D7" s="86">
        <v>-481.15300000000002</v>
      </c>
      <c r="E7" s="86">
        <v>-466.83100000000002</v>
      </c>
      <c r="F7" s="182">
        <v>0.97023400041151153</v>
      </c>
      <c r="G7" s="339">
        <v>-250.70699999999999</v>
      </c>
      <c r="H7" s="86">
        <v>131.24799999999993</v>
      </c>
      <c r="I7" s="86">
        <v>-381.95499999999993</v>
      </c>
      <c r="J7" s="182">
        <v>-2.910177678897965</v>
      </c>
      <c r="K7" s="144"/>
      <c r="L7" s="411"/>
      <c r="M7" s="421"/>
      <c r="N7" s="421"/>
      <c r="O7" s="421"/>
      <c r="P7" s="148"/>
      <c r="Q7" s="777"/>
      <c r="R7" s="777"/>
      <c r="S7" s="783"/>
      <c r="T7" s="144"/>
      <c r="X7" s="189"/>
      <c r="Y7" s="189"/>
      <c r="Z7" s="190"/>
      <c r="AA7" s="191"/>
      <c r="AB7" s="191"/>
      <c r="AC7" s="189"/>
    </row>
    <row r="8" spans="2:29" ht="13">
      <c r="B8" s="101" t="s">
        <v>130</v>
      </c>
      <c r="C8" s="339">
        <v>-176.083</v>
      </c>
      <c r="D8" s="86">
        <v>-99.191999999999993</v>
      </c>
      <c r="E8" s="86">
        <v>-76.891000000000005</v>
      </c>
      <c r="F8" s="182">
        <v>0.77517340108073252</v>
      </c>
      <c r="G8" s="339">
        <v>-48.070000000000022</v>
      </c>
      <c r="H8" s="86">
        <v>4.855000000000004</v>
      </c>
      <c r="I8" s="86">
        <v>-52.925000000000026</v>
      </c>
      <c r="J8" s="182" t="s">
        <v>93</v>
      </c>
      <c r="L8" s="412" t="s">
        <v>141</v>
      </c>
      <c r="M8" s="422">
        <v>0.17149999999999999</v>
      </c>
      <c r="N8" s="423">
        <v>0.16825451341594266</v>
      </c>
      <c r="O8" s="648">
        <v>0.32454865840573222</v>
      </c>
      <c r="P8" s="148"/>
      <c r="Q8" s="778">
        <v>2.713498</v>
      </c>
      <c r="R8" s="779">
        <v>2.6580410000000003</v>
      </c>
      <c r="S8" s="784">
        <v>2.0863861768874115E-2</v>
      </c>
    </row>
    <row r="9" spans="2:29" ht="13">
      <c r="B9" s="88" t="s">
        <v>77</v>
      </c>
      <c r="C9" s="339">
        <v>-201.494</v>
      </c>
      <c r="D9" s="86">
        <v>-96.64</v>
      </c>
      <c r="E9" s="86">
        <v>-104.854</v>
      </c>
      <c r="F9" s="182">
        <v>1.0849958609271524</v>
      </c>
      <c r="G9" s="339">
        <v>-55.389999999999986</v>
      </c>
      <c r="H9" s="86">
        <v>8.921999999999997</v>
      </c>
      <c r="I9" s="86">
        <v>-64.311999999999983</v>
      </c>
      <c r="J9" s="182" t="s">
        <v>93</v>
      </c>
      <c r="P9" s="148"/>
      <c r="Q9" s="774"/>
      <c r="R9" s="774"/>
    </row>
    <row r="10" spans="2:29" ht="13">
      <c r="B10" s="88" t="s">
        <v>131</v>
      </c>
      <c r="C10" s="339"/>
      <c r="D10" s="86"/>
      <c r="E10" s="86"/>
      <c r="F10" s="182"/>
      <c r="G10" s="339"/>
      <c r="H10" s="86"/>
      <c r="I10" s="86"/>
      <c r="J10" s="182"/>
      <c r="P10" s="148"/>
    </row>
    <row r="11" spans="2:29">
      <c r="B11" s="411"/>
      <c r="C11" s="411"/>
      <c r="D11" s="411"/>
      <c r="E11" s="411"/>
      <c r="F11" s="411"/>
      <c r="G11" s="411"/>
      <c r="H11" s="411"/>
      <c r="I11" s="411"/>
      <c r="J11" s="411"/>
      <c r="Q11" s="246"/>
      <c r="S11" s="246"/>
    </row>
    <row r="12" spans="2:29" ht="13">
      <c r="B12" s="412" t="s">
        <v>124</v>
      </c>
      <c r="C12" s="361">
        <v>29.586999999999875</v>
      </c>
      <c r="D12" s="413">
        <v>-54.158999999999992</v>
      </c>
      <c r="E12" s="413">
        <v>83.745999999999867</v>
      </c>
      <c r="F12" s="285">
        <v>-1.5462988607618287</v>
      </c>
      <c r="G12" s="361">
        <v>-12.298000000000087</v>
      </c>
      <c r="H12" s="413">
        <v>-3.5650000000000972</v>
      </c>
      <c r="I12" s="413">
        <v>-8.7329999999999899</v>
      </c>
      <c r="J12" s="285">
        <v>2.4496493688638856</v>
      </c>
      <c r="N12" s="658"/>
      <c r="O12" s="658"/>
    </row>
    <row r="13" spans="2:29">
      <c r="B13" s="877"/>
      <c r="C13" s="877"/>
      <c r="D13" s="877"/>
      <c r="E13" s="877"/>
      <c r="F13" s="877"/>
      <c r="G13" s="877"/>
      <c r="H13" s="877"/>
      <c r="I13" s="877"/>
      <c r="J13" s="877"/>
      <c r="N13" s="658"/>
      <c r="O13" s="658"/>
    </row>
    <row r="16" spans="2:29" ht="13">
      <c r="B16" s="305" t="s">
        <v>133</v>
      </c>
      <c r="C16" s="841" t="s">
        <v>127</v>
      </c>
      <c r="D16" s="841"/>
      <c r="E16" s="841"/>
      <c r="F16" s="839"/>
      <c r="G16" s="644"/>
      <c r="H16" s="644"/>
      <c r="I16" s="644"/>
      <c r="J16" s="644"/>
      <c r="K16" s="417"/>
      <c r="L16" s="838" t="s">
        <v>133</v>
      </c>
      <c r="M16" s="841"/>
      <c r="N16" s="841"/>
      <c r="O16" s="841"/>
      <c r="P16" s="841"/>
      <c r="Q16" s="841"/>
      <c r="R16" s="841"/>
      <c r="S16" s="839"/>
    </row>
    <row r="17" spans="2:19" ht="13.5" customHeight="1">
      <c r="B17" s="873"/>
      <c r="C17" s="874" t="s">
        <v>14</v>
      </c>
      <c r="D17" s="874"/>
      <c r="E17" s="874"/>
      <c r="F17" s="874"/>
      <c r="G17" s="874" t="s">
        <v>15</v>
      </c>
      <c r="H17" s="874"/>
      <c r="I17" s="874"/>
      <c r="J17" s="874"/>
      <c r="L17" s="873" t="s">
        <v>136</v>
      </c>
      <c r="M17" s="875" t="s">
        <v>137</v>
      </c>
      <c r="N17" s="875"/>
      <c r="O17" s="875"/>
      <c r="P17" s="875"/>
      <c r="Q17" s="875" t="s">
        <v>138</v>
      </c>
      <c r="R17" s="875"/>
      <c r="S17" s="875"/>
    </row>
    <row r="18" spans="2:19" ht="27" customHeight="1">
      <c r="B18" s="874"/>
      <c r="C18" s="367" t="s">
        <v>2</v>
      </c>
      <c r="D18" s="409" t="s">
        <v>3</v>
      </c>
      <c r="E18" s="408" t="s">
        <v>65</v>
      </c>
      <c r="F18" s="408" t="s">
        <v>66</v>
      </c>
      <c r="G18" s="367" t="str">
        <f>'Reported EBITDA'!$F$5</f>
        <v>Q4 2024</v>
      </c>
      <c r="H18" s="409" t="str">
        <f>'Reported EBITDA'!$G$5</f>
        <v>Q4 2023</v>
      </c>
      <c r="I18" s="408" t="s">
        <v>65</v>
      </c>
      <c r="J18" s="408" t="s">
        <v>4</v>
      </c>
      <c r="L18" s="873"/>
      <c r="M18" s="419" t="s">
        <v>2</v>
      </c>
      <c r="N18" s="410" t="s">
        <v>3</v>
      </c>
      <c r="O18" s="418" t="s">
        <v>139</v>
      </c>
      <c r="P18" s="148"/>
      <c r="Q18" s="419" t="str">
        <f>'Reported EBITDA'!$F$5</f>
        <v>Q4 2024</v>
      </c>
      <c r="R18" s="410" t="str">
        <f>'Reported EBITDA'!$G$5</f>
        <v>Q4 2023</v>
      </c>
      <c r="S18" s="410" t="s">
        <v>66</v>
      </c>
    </row>
    <row r="19" spans="2:19" ht="13">
      <c r="B19" s="144"/>
      <c r="C19" s="144"/>
      <c r="D19" s="144"/>
      <c r="E19" s="144"/>
      <c r="F19" s="144"/>
      <c r="G19" s="144"/>
      <c r="H19" s="144"/>
      <c r="I19" s="144"/>
      <c r="J19" s="144"/>
      <c r="L19" s="420"/>
      <c r="M19" s="420"/>
      <c r="P19" s="148"/>
    </row>
    <row r="20" spans="2:19">
      <c r="B20" s="101" t="s">
        <v>128</v>
      </c>
      <c r="C20" s="339">
        <v>7059.3990000000003</v>
      </c>
      <c r="D20" s="86">
        <v>7189.6369999999997</v>
      </c>
      <c r="E20" s="86">
        <v>-130.23799999999937</v>
      </c>
      <c r="F20" s="182">
        <v>-1.8114683675962917E-2</v>
      </c>
      <c r="G20" s="339">
        <v>1784.5110000000004</v>
      </c>
      <c r="H20" s="86">
        <v>1859.7280000000001</v>
      </c>
      <c r="I20" s="86">
        <v>-75.216999999999643</v>
      </c>
      <c r="J20" s="182">
        <v>-4.0445161873133961E-2</v>
      </c>
      <c r="L20" s="101" t="s">
        <v>142</v>
      </c>
      <c r="M20" s="416">
        <v>0.20099607078897003</v>
      </c>
      <c r="N20" s="192">
        <v>0.19703043113446653</v>
      </c>
      <c r="O20" s="425">
        <v>0.39656396545035</v>
      </c>
      <c r="P20" s="190"/>
      <c r="Q20" s="775">
        <v>3.1330290000000001</v>
      </c>
      <c r="R20" s="776">
        <v>3.084384</v>
      </c>
      <c r="S20" s="782">
        <v>1.5771382551588831E-2</v>
      </c>
    </row>
    <row r="21" spans="2:19">
      <c r="B21" s="88" t="s">
        <v>129</v>
      </c>
      <c r="C21" s="339">
        <v>-4752.3819999999996</v>
      </c>
      <c r="D21" s="86">
        <v>-4712.3900000000003</v>
      </c>
      <c r="E21" s="86">
        <v>-39.99199999999928</v>
      </c>
      <c r="F21" s="182">
        <v>8.4865641426110638E-3</v>
      </c>
      <c r="G21" s="339">
        <v>-1240.0209999999997</v>
      </c>
      <c r="H21" s="86">
        <v>-1240.3210000000004</v>
      </c>
      <c r="I21" s="86">
        <v>0.30000000000063665</v>
      </c>
      <c r="J21" s="182">
        <v>-2.4187287000754232E-4</v>
      </c>
      <c r="L21" s="101" t="s">
        <v>143</v>
      </c>
      <c r="M21" s="416">
        <v>0.147523425519753</v>
      </c>
      <c r="N21" s="192">
        <v>0.14707150173073016</v>
      </c>
      <c r="O21" s="425">
        <v>4.5192378902284003E-2</v>
      </c>
      <c r="P21" s="190"/>
      <c r="Q21" s="775">
        <v>4.2610969999999995</v>
      </c>
      <c r="R21" s="776">
        <v>4.1882219999999997</v>
      </c>
      <c r="S21" s="782">
        <v>1.7399985005570384E-2</v>
      </c>
    </row>
    <row r="22" spans="2:19">
      <c r="B22" s="101" t="s">
        <v>130</v>
      </c>
      <c r="C22" s="339">
        <v>-178.47300000000001</v>
      </c>
      <c r="D22" s="86">
        <v>-202.77</v>
      </c>
      <c r="E22" s="86">
        <v>24.296999999999997</v>
      </c>
      <c r="F22" s="182">
        <v>-0.1198254179612368</v>
      </c>
      <c r="G22" s="339">
        <v>-52.110000000000014</v>
      </c>
      <c r="H22" s="86">
        <v>-57.849999999999994</v>
      </c>
      <c r="I22" s="86">
        <v>5.7399999999999807</v>
      </c>
      <c r="J22" s="182">
        <v>-9.9222126188417969E-2</v>
      </c>
      <c r="L22" s="101" t="s">
        <v>144</v>
      </c>
      <c r="M22" s="416">
        <v>0.102174074083308</v>
      </c>
      <c r="N22" s="192">
        <v>0.10319407517666565</v>
      </c>
      <c r="O22" s="425">
        <v>-0.10200010933576475</v>
      </c>
      <c r="P22" s="190"/>
      <c r="Q22" s="775">
        <v>8.5361460000000005</v>
      </c>
      <c r="R22" s="776">
        <v>8.3977270000000015</v>
      </c>
      <c r="S22" s="782">
        <v>1.6482912578605902E-2</v>
      </c>
    </row>
    <row r="23" spans="2:19">
      <c r="B23" s="88" t="s">
        <v>77</v>
      </c>
      <c r="C23" s="339">
        <v>-482.42099999999999</v>
      </c>
      <c r="D23" s="86">
        <v>-537.197</v>
      </c>
      <c r="E23" s="86">
        <v>54.77600000000001</v>
      </c>
      <c r="F23" s="182">
        <v>-0.10196631775680065</v>
      </c>
      <c r="G23" s="339">
        <v>-121.08199999999999</v>
      </c>
      <c r="H23" s="86">
        <v>-148.02199999999999</v>
      </c>
      <c r="I23" s="86">
        <v>26.939999999999998</v>
      </c>
      <c r="J23" s="182">
        <v>-0.18199997297698989</v>
      </c>
      <c r="L23" s="715"/>
      <c r="M23" s="715"/>
      <c r="N23" s="715"/>
      <c r="O23" s="715"/>
      <c r="P23" s="715"/>
      <c r="Q23" s="780"/>
      <c r="R23" s="780"/>
      <c r="S23" s="785"/>
    </row>
    <row r="24" spans="2:19" ht="13">
      <c r="B24" s="411"/>
      <c r="C24" s="411"/>
      <c r="D24" s="411"/>
      <c r="E24" s="411"/>
      <c r="F24" s="411"/>
      <c r="G24" s="411"/>
      <c r="H24" s="411"/>
      <c r="I24" s="411"/>
      <c r="J24" s="411"/>
      <c r="L24" s="411"/>
      <c r="M24" s="421"/>
      <c r="N24" s="421"/>
      <c r="O24" s="421"/>
      <c r="P24" s="148"/>
      <c r="Q24" s="777"/>
      <c r="R24" s="777"/>
      <c r="S24" s="783"/>
    </row>
    <row r="25" spans="2:19" ht="13">
      <c r="B25" s="412" t="s">
        <v>124</v>
      </c>
      <c r="C25" s="361">
        <v>1646.1230000000007</v>
      </c>
      <c r="D25" s="413">
        <v>1737.2799999999993</v>
      </c>
      <c r="E25" s="413">
        <v>-91.156999999998561</v>
      </c>
      <c r="F25" s="285">
        <v>-5.2471104254926404E-2</v>
      </c>
      <c r="G25" s="361">
        <v>371.29800000000068</v>
      </c>
      <c r="H25" s="413">
        <v>413.53499999999968</v>
      </c>
      <c r="I25" s="413">
        <v>-42.236999999999</v>
      </c>
      <c r="J25" s="285">
        <v>-0.10213645761543533</v>
      </c>
      <c r="L25" s="412" t="s">
        <v>141</v>
      </c>
      <c r="M25" s="422">
        <v>0.1311882383014083</v>
      </c>
      <c r="N25" s="423">
        <v>0.13243802417168449</v>
      </c>
      <c r="O25" s="648">
        <v>-0.12497858702761877</v>
      </c>
      <c r="P25" s="148"/>
      <c r="Q25" s="778">
        <v>15.930272</v>
      </c>
      <c r="R25" s="779">
        <v>15.670333000000001</v>
      </c>
      <c r="S25" s="784">
        <v>1.6587969126118818E-2</v>
      </c>
    </row>
    <row r="26" spans="2:19">
      <c r="Q26" s="774"/>
      <c r="R26" s="774"/>
      <c r="S26" s="246"/>
    </row>
    <row r="27" spans="2:19">
      <c r="B27" s="411"/>
      <c r="C27" s="411"/>
      <c r="D27" s="411"/>
      <c r="E27" s="411"/>
      <c r="F27" s="411"/>
      <c r="G27" s="411"/>
      <c r="H27" s="411"/>
      <c r="I27" s="411"/>
      <c r="J27" s="411"/>
      <c r="L27" s="411"/>
      <c r="M27" s="411"/>
      <c r="N27" s="411"/>
      <c r="O27" s="411"/>
      <c r="P27" s="411"/>
      <c r="Q27" s="781"/>
      <c r="R27" s="781"/>
      <c r="S27" s="411"/>
    </row>
    <row r="28" spans="2:19" ht="13">
      <c r="B28" s="286" t="s">
        <v>134</v>
      </c>
      <c r="C28" s="843" t="s">
        <v>127</v>
      </c>
      <c r="D28" s="843"/>
      <c r="E28" s="843"/>
      <c r="F28" s="844"/>
      <c r="G28" s="649"/>
      <c r="H28" s="286"/>
      <c r="I28" s="286"/>
      <c r="J28" s="645"/>
      <c r="K28" s="417"/>
      <c r="L28" s="843" t="s">
        <v>134</v>
      </c>
      <c r="M28" s="843"/>
      <c r="N28" s="843"/>
      <c r="O28" s="843"/>
      <c r="P28" s="843"/>
      <c r="Q28" s="843"/>
      <c r="R28" s="843"/>
      <c r="S28" s="844"/>
    </row>
    <row r="29" spans="2:19" ht="13">
      <c r="B29" s="873"/>
      <c r="C29" s="875" t="s">
        <v>14</v>
      </c>
      <c r="D29" s="875"/>
      <c r="E29" s="875"/>
      <c r="F29" s="875"/>
      <c r="G29" s="875"/>
      <c r="H29" s="875"/>
      <c r="I29" s="875"/>
      <c r="J29" s="875"/>
      <c r="L29" s="873" t="s">
        <v>136</v>
      </c>
      <c r="M29" s="875" t="s">
        <v>137</v>
      </c>
      <c r="N29" s="875"/>
      <c r="O29" s="875"/>
      <c r="P29" s="875"/>
      <c r="Q29" s="875" t="s">
        <v>138</v>
      </c>
      <c r="R29" s="875"/>
      <c r="S29" s="875"/>
    </row>
    <row r="30" spans="2:19" ht="30" customHeight="1">
      <c r="B30" s="874"/>
      <c r="C30" s="367" t="s">
        <v>2</v>
      </c>
      <c r="D30" s="409" t="s">
        <v>3</v>
      </c>
      <c r="E30" s="408" t="s">
        <v>65</v>
      </c>
      <c r="F30" s="408" t="s">
        <v>66</v>
      </c>
      <c r="G30" s="367" t="str">
        <f>'Reported EBITDA'!$F$5</f>
        <v>Q4 2024</v>
      </c>
      <c r="H30" s="409" t="str">
        <f>'Reported EBITDA'!$G$5</f>
        <v>Q4 2023</v>
      </c>
      <c r="I30" s="408" t="s">
        <v>65</v>
      </c>
      <c r="J30" s="408" t="s">
        <v>4</v>
      </c>
      <c r="L30" s="873"/>
      <c r="M30" s="419" t="s">
        <v>2</v>
      </c>
      <c r="N30" s="410" t="s">
        <v>3</v>
      </c>
      <c r="O30" s="418" t="s">
        <v>139</v>
      </c>
      <c r="P30" s="148"/>
      <c r="Q30" s="742" t="str">
        <f>'Reported EBITDA'!$F$5</f>
        <v>Q4 2024</v>
      </c>
      <c r="R30" s="410" t="str">
        <f>'Reported EBITDA'!$G$5</f>
        <v>Q4 2023</v>
      </c>
      <c r="S30" s="410" t="s">
        <v>66</v>
      </c>
    </row>
    <row r="31" spans="2:19" ht="13">
      <c r="B31" s="144"/>
      <c r="C31" s="144"/>
      <c r="D31" s="144"/>
      <c r="E31" s="144"/>
      <c r="F31" s="144"/>
      <c r="G31" s="144"/>
      <c r="H31" s="144"/>
      <c r="I31" s="144"/>
      <c r="J31" s="144"/>
      <c r="L31" s="420"/>
      <c r="M31" s="420"/>
      <c r="P31" s="148"/>
    </row>
    <row r="32" spans="2:19" ht="13">
      <c r="B32" s="101" t="s">
        <v>128</v>
      </c>
      <c r="C32" s="339">
        <v>2199.462</v>
      </c>
      <c r="D32" s="86">
        <v>2027.2660000000001</v>
      </c>
      <c r="E32" s="86">
        <v>172.19599999999991</v>
      </c>
      <c r="F32" s="182">
        <v>8.4940012805423626E-2</v>
      </c>
      <c r="G32" s="339">
        <v>508.37200000000007</v>
      </c>
      <c r="H32" s="86">
        <v>584.68399999999997</v>
      </c>
      <c r="I32" s="86">
        <v>-76.311999999999898</v>
      </c>
      <c r="J32" s="182">
        <v>-0.13051836547605189</v>
      </c>
      <c r="L32" s="101" t="s">
        <v>145</v>
      </c>
      <c r="M32" s="416">
        <v>7.5130000000000002E-2</v>
      </c>
      <c r="N32" s="192">
        <v>7.5123315074767799E-2</v>
      </c>
      <c r="O32" s="415">
        <v>6.6849252322032093E-4</v>
      </c>
      <c r="P32" s="148"/>
      <c r="Q32" s="775">
        <v>3.9668270000000003</v>
      </c>
      <c r="R32" s="776">
        <v>3.8678840000000001</v>
      </c>
      <c r="S32" s="192">
        <v>2.558065340118798E-2</v>
      </c>
    </row>
    <row r="33" spans="2:19" ht="13">
      <c r="B33" s="88" t="s">
        <v>129</v>
      </c>
      <c r="C33" s="339">
        <v>-1274.0419999999999</v>
      </c>
      <c r="D33" s="86">
        <v>-1254.184</v>
      </c>
      <c r="E33" s="86">
        <v>-19.857999999999947</v>
      </c>
      <c r="F33" s="182">
        <v>1.5833402435368349E-2</v>
      </c>
      <c r="G33" s="339">
        <v>-310.1339999999999</v>
      </c>
      <c r="H33" s="86">
        <v>-362.61899999999991</v>
      </c>
      <c r="I33" s="86">
        <v>52.485000000000014</v>
      </c>
      <c r="J33" s="182">
        <v>-0.14473869267743833</v>
      </c>
      <c r="L33" s="411"/>
      <c r="M33" s="421"/>
      <c r="N33" s="421"/>
      <c r="O33" s="421"/>
      <c r="P33" s="148"/>
      <c r="Q33" s="777"/>
      <c r="R33" s="777"/>
      <c r="S33" s="783"/>
    </row>
    <row r="34" spans="2:19" ht="13">
      <c r="B34" s="101" t="s">
        <v>130</v>
      </c>
      <c r="C34" s="339">
        <v>-36.991</v>
      </c>
      <c r="D34" s="86">
        <v>-35.862000000000002</v>
      </c>
      <c r="E34" s="86">
        <v>-1.1289999999999978</v>
      </c>
      <c r="F34" s="182">
        <v>3.1481791311137153E-2</v>
      </c>
      <c r="G34" s="339">
        <v>-9.3460000000000001</v>
      </c>
      <c r="H34" s="86">
        <v>-10.422000000000001</v>
      </c>
      <c r="I34" s="86">
        <v>1.0760000000000005</v>
      </c>
      <c r="J34" s="182">
        <v>-0.10324313951256958</v>
      </c>
      <c r="L34" s="412" t="s">
        <v>141</v>
      </c>
      <c r="M34" s="422">
        <v>7.5130000000000002E-2</v>
      </c>
      <c r="N34" s="423">
        <v>7.5123315074767799E-2</v>
      </c>
      <c r="O34" s="424">
        <v>6.6849252322032093E-4</v>
      </c>
      <c r="P34" s="148"/>
      <c r="Q34" s="778">
        <v>3.9668270000000003</v>
      </c>
      <c r="R34" s="779">
        <v>3.8678840000000001</v>
      </c>
      <c r="S34" s="423">
        <v>2.558065340118798E-2</v>
      </c>
    </row>
    <row r="35" spans="2:19">
      <c r="B35" s="88" t="s">
        <v>77</v>
      </c>
      <c r="C35" s="339">
        <v>-125.09399999999999</v>
      </c>
      <c r="D35" s="86">
        <v>-92.242999999999995</v>
      </c>
      <c r="E35" s="189">
        <v>-32.850999999999999</v>
      </c>
      <c r="F35" s="182">
        <v>0.35613542491029127</v>
      </c>
      <c r="G35" s="339">
        <v>-35.100999999999999</v>
      </c>
      <c r="H35" s="86">
        <v>-27.998999999999995</v>
      </c>
      <c r="I35" s="189">
        <v>-7.1020000000000039</v>
      </c>
      <c r="J35" s="182">
        <v>0.25365191613986227</v>
      </c>
      <c r="Q35" s="774"/>
      <c r="R35" s="774"/>
    </row>
    <row r="36" spans="2:19">
      <c r="B36" s="411"/>
      <c r="C36" s="411"/>
      <c r="D36" s="411"/>
      <c r="E36" s="411"/>
      <c r="F36" s="411"/>
      <c r="G36" s="411"/>
      <c r="H36" s="411"/>
      <c r="I36" s="411"/>
      <c r="J36" s="411"/>
      <c r="Q36" s="774"/>
      <c r="R36" s="774"/>
    </row>
    <row r="37" spans="2:19" ht="13">
      <c r="B37" s="412" t="s">
        <v>124</v>
      </c>
      <c r="C37" s="361">
        <v>763.33500000000004</v>
      </c>
      <c r="D37" s="413">
        <v>644.97700000000009</v>
      </c>
      <c r="E37" s="413">
        <v>118.35799999999995</v>
      </c>
      <c r="F37" s="285">
        <v>0.18350731886563376</v>
      </c>
      <c r="G37" s="361">
        <v>153.79100000000017</v>
      </c>
      <c r="H37" s="413">
        <v>183.64400000000006</v>
      </c>
      <c r="I37" s="413">
        <v>-29.852999999999895</v>
      </c>
      <c r="J37" s="285">
        <v>-0.16255908170155242</v>
      </c>
    </row>
  </sheetData>
  <mergeCells count="25">
    <mergeCell ref="G29:J29"/>
    <mergeCell ref="C28:F28"/>
    <mergeCell ref="B3:B4"/>
    <mergeCell ref="C3:F3"/>
    <mergeCell ref="B17:B18"/>
    <mergeCell ref="C17:F17"/>
    <mergeCell ref="B29:B30"/>
    <mergeCell ref="C29:F29"/>
    <mergeCell ref="B13:J13"/>
    <mergeCell ref="L29:L30"/>
    <mergeCell ref="M29:P29"/>
    <mergeCell ref="Q29:S29"/>
    <mergeCell ref="Q17:S17"/>
    <mergeCell ref="L3:L4"/>
    <mergeCell ref="M3:P3"/>
    <mergeCell ref="L16:S16"/>
    <mergeCell ref="Q3:S3"/>
    <mergeCell ref="C2:F2"/>
    <mergeCell ref="C16:F16"/>
    <mergeCell ref="L17:L18"/>
    <mergeCell ref="M17:P17"/>
    <mergeCell ref="L28:S28"/>
    <mergeCell ref="L2:S2"/>
    <mergeCell ref="G3:J3"/>
    <mergeCell ref="G17:J17"/>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f1259e6ccd4d8f498682e20a1e7ebef9">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eb225f613d68e4d1f179277522f0dde"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3e5f1567-ceb9-4d76-afd8-9c047bd188bb"/>
    <ds:schemaRef ds:uri="http://purl.org/dc/terms/"/>
    <ds:schemaRef ds:uri="http://schemas.microsoft.com/office/2006/metadata/properties"/>
    <ds:schemaRef ds:uri="e9765fd6-568a-4503-b8d4-7e3c78eea4a4"/>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D511A831-E997-4CD0-AB6E-120AF8CCD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2025-07-17T13:54:58Z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