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025 Q2 Press/Tablas al Mercado/"/>
    </mc:Choice>
  </mc:AlternateContent>
  <xr:revisionPtr revIDLastSave="54" documentId="8_{76FB930D-5C2E-48C8-9968-A457F53AA111}" xr6:coauthVersionLast="47" xr6:coauthVersionMax="47" xr10:uidLastSave="{248F893C-4755-475A-9971-A12F3F3D6857}"/>
  <bookViews>
    <workbookView xWindow="-120" yWindow="-120" windowWidth="38640" windowHeight="15720" activeTab="3" xr2:uid="{B4EB0C41-52FD-4C76-A7A5-22BEC3283DC4}"/>
  </bookViews>
  <sheets>
    <sheet name="Reported 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Business'!$B$3:$P$13</definedName>
    <definedName name="_xlnm.Print_Area" localSheetId="23">'Ebitda y activo fijo'!$C$5:$G$30</definedName>
    <definedName name="_xlnm.Print_Area" localSheetId="2">'Generation Business'!$B$3:$X$22</definedName>
    <definedName name="_xlnm.Print_Area" localSheetId="25">'Impuestos Diferidos'!$C$4:$F$11</definedName>
    <definedName name="_xlnm.Print_Area" localSheetId="5">'Income Statement'!$B$4:$G$38</definedName>
    <definedName name="_xlnm.Print_Area" localSheetId="24">'Merc Generacón'!$B$3:$G$18</definedName>
    <definedName name="_xlnm.Print_Area" localSheetId="13">'Property, plant and equipment'!$B$3:$I$38</definedName>
    <definedName name="_xlnm.Print_Area" localSheetId="12">'Ratios OC'!$B$2:$K$18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55" l="1"/>
  <c r="D41" i="55"/>
  <c r="E41" i="55"/>
  <c r="F41" i="55"/>
  <c r="G41" i="55"/>
  <c r="H41" i="55"/>
  <c r="I41" i="55"/>
  <c r="J41" i="55"/>
  <c r="K41" i="55"/>
  <c r="L41" i="55"/>
  <c r="M41" i="55"/>
  <c r="N41" i="55"/>
  <c r="O41" i="55"/>
  <c r="P41" i="55"/>
  <c r="Q41" i="55"/>
  <c r="R41" i="55"/>
  <c r="S41" i="55"/>
  <c r="T41" i="55"/>
  <c r="U41" i="55"/>
  <c r="V41" i="55"/>
  <c r="W41" i="55"/>
  <c r="AD23" i="55" l="1"/>
  <c r="AD6" i="55" l="1"/>
  <c r="Z6" i="55"/>
  <c r="AA46" i="55"/>
  <c r="Z46" i="55"/>
  <c r="AA45" i="55"/>
  <c r="Z45" i="55"/>
  <c r="AA44" i="55"/>
  <c r="Z44" i="55"/>
  <c r="AA43" i="55"/>
  <c r="Z43" i="55"/>
  <c r="AA40" i="55"/>
  <c r="Z40" i="55"/>
  <c r="AA39" i="55"/>
  <c r="Z39" i="55"/>
  <c r="AA38" i="55"/>
  <c r="Z38" i="55"/>
  <c r="AA37" i="55"/>
  <c r="Z37" i="55"/>
  <c r="AA34" i="55"/>
  <c r="Z34" i="55"/>
  <c r="AA33" i="55"/>
  <c r="Z33" i="55"/>
  <c r="AA32" i="55"/>
  <c r="Z32" i="55"/>
  <c r="AA31" i="55"/>
  <c r="Z31" i="55"/>
  <c r="AA30" i="55"/>
  <c r="Z30" i="55"/>
  <c r="AA22" i="55"/>
  <c r="Z22" i="55"/>
  <c r="AA21" i="55"/>
  <c r="Z21" i="55"/>
  <c r="AA20" i="55"/>
  <c r="Z20" i="55"/>
  <c r="Z19" i="55"/>
  <c r="Z16" i="55"/>
  <c r="Z15" i="55"/>
  <c r="Z14" i="55"/>
  <c r="Z13" i="55"/>
  <c r="Z10" i="55"/>
  <c r="AA9" i="55"/>
  <c r="Z9" i="55"/>
  <c r="AA8" i="55"/>
  <c r="Z8" i="55"/>
  <c r="AA7" i="55"/>
  <c r="Z7" i="55"/>
  <c r="AA6" i="55"/>
  <c r="N40" i="54"/>
  <c r="M40" i="54"/>
  <c r="N39" i="54"/>
  <c r="M39" i="54"/>
  <c r="N38" i="54"/>
  <c r="M38" i="54"/>
  <c r="N37" i="54"/>
  <c r="M37" i="54"/>
  <c r="N36" i="54"/>
  <c r="M36" i="54"/>
  <c r="N24" i="54"/>
  <c r="M24" i="54"/>
  <c r="N23" i="54"/>
  <c r="M23" i="54"/>
  <c r="N22" i="54"/>
  <c r="M22" i="54"/>
  <c r="N21" i="54"/>
  <c r="M21" i="54"/>
  <c r="N20" i="54"/>
  <c r="M20" i="54"/>
  <c r="H38" i="53" l="1"/>
  <c r="G38" i="53"/>
  <c r="F38" i="53"/>
  <c r="E38" i="53"/>
  <c r="D38" i="53"/>
  <c r="C38" i="53"/>
  <c r="V12" i="55"/>
  <c r="W11" i="55"/>
  <c r="AE16" i="55"/>
  <c r="S11" i="55"/>
  <c r="Q11" i="55"/>
  <c r="O12" i="55"/>
  <c r="K12" i="55"/>
  <c r="H12" i="55"/>
  <c r="G12" i="55"/>
  <c r="J11" i="55"/>
  <c r="I11" i="55"/>
  <c r="H11" i="55"/>
  <c r="G11" i="55"/>
  <c r="B12" i="55"/>
  <c r="C11" i="55"/>
  <c r="U12" i="55" l="1"/>
  <c r="V11" i="55"/>
  <c r="K11" i="55"/>
  <c r="W12" i="55"/>
  <c r="B11" i="55"/>
  <c r="D12" i="55"/>
  <c r="L11" i="55"/>
  <c r="P11" i="55"/>
  <c r="R11" i="55"/>
  <c r="E12" i="55"/>
  <c r="M11" i="55"/>
  <c r="F12" i="55"/>
  <c r="N11" i="55"/>
  <c r="P12" i="55"/>
  <c r="R12" i="55"/>
  <c r="C12" i="55"/>
  <c r="O11" i="55"/>
  <c r="Q12" i="55"/>
  <c r="S12" i="55"/>
  <c r="D11" i="55"/>
  <c r="L12" i="55"/>
  <c r="T11" i="55"/>
  <c r="E11" i="55"/>
  <c r="I12" i="55"/>
  <c r="M12" i="55"/>
  <c r="U11" i="55"/>
  <c r="F11" i="55"/>
  <c r="J12" i="55"/>
  <c r="N12" i="55"/>
  <c r="AD16" i="55"/>
  <c r="T12" i="55"/>
  <c r="L17" i="55" l="1"/>
  <c r="M17" i="55"/>
  <c r="K17" i="55"/>
  <c r="AB7" i="55" l="1"/>
  <c r="F11" i="16" l="1"/>
  <c r="E11" i="16"/>
  <c r="D11" i="16"/>
  <c r="F9" i="16"/>
  <c r="F8" i="16"/>
  <c r="E6" i="16"/>
  <c r="D6" i="16"/>
  <c r="E13" i="4"/>
  <c r="E11" i="4"/>
  <c r="G10" i="4"/>
  <c r="E10" i="4"/>
  <c r="D10" i="4"/>
  <c r="D13" i="4" s="1"/>
  <c r="D5" i="4"/>
  <c r="F5" i="4" s="1"/>
  <c r="F27" i="19"/>
  <c r="E25" i="19"/>
  <c r="D25" i="19"/>
  <c r="F25" i="19" s="1"/>
  <c r="F24" i="19"/>
  <c r="F23" i="19"/>
  <c r="F22" i="19"/>
  <c r="F21" i="19"/>
  <c r="F20" i="19"/>
  <c r="E17" i="19"/>
  <c r="E29" i="19" s="1"/>
  <c r="D17" i="19"/>
  <c r="F17" i="19" s="1"/>
  <c r="F16" i="19"/>
  <c r="F15" i="19"/>
  <c r="F14" i="19"/>
  <c r="F13" i="19"/>
  <c r="F12" i="19"/>
  <c r="AC47" i="55"/>
  <c r="AB47" i="55"/>
  <c r="AA47" i="55"/>
  <c r="Z47" i="55"/>
  <c r="Y47" i="55"/>
  <c r="X47" i="55"/>
  <c r="AC46" i="55"/>
  <c r="AB46" i="55"/>
  <c r="Y46" i="55"/>
  <c r="X46" i="55"/>
  <c r="Y45" i="55"/>
  <c r="X45" i="55"/>
  <c r="W42" i="55"/>
  <c r="AB43" i="55"/>
  <c r="F42" i="55"/>
  <c r="Y43" i="55"/>
  <c r="X43" i="55"/>
  <c r="AB40" i="55"/>
  <c r="Y40" i="55"/>
  <c r="X40" i="55"/>
  <c r="X39" i="55"/>
  <c r="V36" i="55"/>
  <c r="O36" i="55"/>
  <c r="N36" i="55"/>
  <c r="AB38" i="55"/>
  <c r="I36" i="55"/>
  <c r="E36" i="55"/>
  <c r="D36" i="55"/>
  <c r="Y38" i="55"/>
  <c r="X38" i="55"/>
  <c r="T35" i="55"/>
  <c r="G35" i="55"/>
  <c r="D35" i="55"/>
  <c r="Y37" i="55"/>
  <c r="X37" i="55"/>
  <c r="Y34" i="55"/>
  <c r="X34" i="55"/>
  <c r="AC34" i="55"/>
  <c r="AB34" i="55"/>
  <c r="Y33" i="55"/>
  <c r="X33" i="55"/>
  <c r="Y32" i="55"/>
  <c r="X32" i="55"/>
  <c r="AC31" i="55"/>
  <c r="AB31" i="55"/>
  <c r="Y31" i="55"/>
  <c r="X31" i="55"/>
  <c r="AC30" i="55"/>
  <c r="Y30" i="55"/>
  <c r="X30" i="55"/>
  <c r="AG28" i="55"/>
  <c r="AF28" i="55"/>
  <c r="AE28" i="55"/>
  <c r="AD28" i="55"/>
  <c r="AC28" i="55"/>
  <c r="AB28" i="55"/>
  <c r="AA28" i="55"/>
  <c r="Z28" i="55"/>
  <c r="Y28" i="55"/>
  <c r="X28" i="55"/>
  <c r="W28" i="55"/>
  <c r="V28" i="55"/>
  <c r="U28" i="55"/>
  <c r="T28" i="55"/>
  <c r="S28" i="55"/>
  <c r="R28" i="55"/>
  <c r="Q28" i="55"/>
  <c r="P28" i="55"/>
  <c r="O28" i="55"/>
  <c r="N28" i="55"/>
  <c r="M28" i="55"/>
  <c r="L28" i="55"/>
  <c r="K28" i="55"/>
  <c r="J28" i="55"/>
  <c r="I28" i="55"/>
  <c r="H28" i="55"/>
  <c r="G28" i="55"/>
  <c r="F28" i="55"/>
  <c r="E28" i="55"/>
  <c r="D28" i="55"/>
  <c r="C28" i="55"/>
  <c r="B28" i="55"/>
  <c r="AC23" i="55"/>
  <c r="AB23" i="55"/>
  <c r="AA23" i="55"/>
  <c r="Z23" i="55"/>
  <c r="Y23" i="55"/>
  <c r="X23" i="55"/>
  <c r="Y22" i="55"/>
  <c r="X22" i="55"/>
  <c r="Y21" i="55"/>
  <c r="X20" i="55"/>
  <c r="W17" i="55"/>
  <c r="U17" i="55"/>
  <c r="S17" i="55"/>
  <c r="Q18" i="55"/>
  <c r="O18" i="55"/>
  <c r="J17" i="55"/>
  <c r="I17" i="55"/>
  <c r="G17" i="55"/>
  <c r="F18" i="55"/>
  <c r="E18" i="55"/>
  <c r="Y19" i="55"/>
  <c r="B17" i="55"/>
  <c r="P18" i="55"/>
  <c r="P17" i="55"/>
  <c r="F17" i="55"/>
  <c r="Y16" i="55"/>
  <c r="X16" i="55"/>
  <c r="AC15" i="55"/>
  <c r="Y15" i="55"/>
  <c r="X15" i="55"/>
  <c r="AC14" i="55"/>
  <c r="Y13" i="55"/>
  <c r="X13" i="55"/>
  <c r="Y10" i="55"/>
  <c r="X10" i="55"/>
  <c r="AC10" i="55"/>
  <c r="AB10" i="55"/>
  <c r="AA10" i="55"/>
  <c r="AC9" i="55"/>
  <c r="Y9" i="55"/>
  <c r="X9" i="55"/>
  <c r="Y8" i="55"/>
  <c r="X8" i="55"/>
  <c r="Y7" i="55"/>
  <c r="X7" i="55"/>
  <c r="AB6" i="55"/>
  <c r="Y6" i="55"/>
  <c r="X6" i="55"/>
  <c r="AA4" i="55"/>
  <c r="Z4" i="55"/>
  <c r="L46" i="54"/>
  <c r="K46" i="54"/>
  <c r="J46" i="54"/>
  <c r="I46" i="54"/>
  <c r="H46" i="54"/>
  <c r="G46" i="54"/>
  <c r="F46" i="54"/>
  <c r="E46" i="54"/>
  <c r="D46" i="54"/>
  <c r="C46" i="54"/>
  <c r="J45" i="54"/>
  <c r="D45" i="54"/>
  <c r="J44" i="54"/>
  <c r="I44" i="54"/>
  <c r="D44" i="54"/>
  <c r="I43" i="54"/>
  <c r="H43" i="54"/>
  <c r="E43" i="54"/>
  <c r="D43" i="54"/>
  <c r="J42" i="54"/>
  <c r="E42" i="54"/>
  <c r="D42" i="54"/>
  <c r="N35" i="54"/>
  <c r="M35" i="54"/>
  <c r="L35" i="54"/>
  <c r="K35" i="54"/>
  <c r="J35" i="54"/>
  <c r="I35" i="54"/>
  <c r="H35" i="54"/>
  <c r="G35" i="54"/>
  <c r="F35" i="54"/>
  <c r="E35" i="54"/>
  <c r="D35" i="54"/>
  <c r="C35" i="54"/>
  <c r="L30" i="54"/>
  <c r="K30" i="54"/>
  <c r="I30" i="54"/>
  <c r="H30" i="54"/>
  <c r="G30" i="54"/>
  <c r="F30" i="54"/>
  <c r="E30" i="54"/>
  <c r="D30" i="54"/>
  <c r="C30" i="54"/>
  <c r="H29" i="54"/>
  <c r="H28" i="54"/>
  <c r="K27" i="54"/>
  <c r="I27" i="54"/>
  <c r="H27" i="54"/>
  <c r="I26" i="54"/>
  <c r="H26" i="54"/>
  <c r="N11" i="54"/>
  <c r="H11" i="54"/>
  <c r="G11" i="54"/>
  <c r="F11" i="54"/>
  <c r="E11" i="54"/>
  <c r="D11" i="54"/>
  <c r="C11" i="54"/>
  <c r="H15" i="53"/>
  <c r="H40" i="53" s="1"/>
  <c r="F15" i="53"/>
  <c r="F40" i="53" s="1"/>
  <c r="E15" i="53"/>
  <c r="E40" i="53" s="1"/>
  <c r="G15" i="53"/>
  <c r="G40" i="53" s="1"/>
  <c r="C15" i="53"/>
  <c r="C40" i="53" s="1"/>
  <c r="E5" i="4"/>
  <c r="G5" i="4" s="1"/>
  <c r="I4" i="42"/>
  <c r="H4" i="42"/>
  <c r="F27" i="41"/>
  <c r="C27" i="41"/>
  <c r="R30" i="51"/>
  <c r="Q30" i="51"/>
  <c r="H30" i="51"/>
  <c r="G30" i="51"/>
  <c r="R18" i="51"/>
  <c r="Q18" i="51"/>
  <c r="H18" i="51"/>
  <c r="G18" i="51"/>
  <c r="R4" i="51"/>
  <c r="Q4" i="51"/>
  <c r="H4" i="51"/>
  <c r="G4" i="51"/>
  <c r="H41" i="50"/>
  <c r="G41" i="50"/>
  <c r="H29" i="50"/>
  <c r="G29" i="50"/>
  <c r="H17" i="50"/>
  <c r="G17" i="50"/>
  <c r="H4" i="50"/>
  <c r="G4" i="50"/>
  <c r="I42" i="38"/>
  <c r="H42" i="38"/>
  <c r="I4" i="38"/>
  <c r="H4" i="38"/>
  <c r="I4" i="8"/>
  <c r="H4" i="8"/>
  <c r="P27" i="26"/>
  <c r="O27" i="26"/>
  <c r="N27" i="26"/>
  <c r="M27" i="26"/>
  <c r="L27" i="26"/>
  <c r="K27" i="26"/>
  <c r="J27" i="26"/>
  <c r="I27" i="26"/>
  <c r="H27" i="26"/>
  <c r="G27" i="26"/>
  <c r="F27" i="26"/>
  <c r="E27" i="26"/>
  <c r="D27" i="26"/>
  <c r="C27" i="26"/>
  <c r="G5" i="5"/>
  <c r="F5" i="5"/>
  <c r="O5" i="17"/>
  <c r="N5" i="17"/>
  <c r="H5" i="17"/>
  <c r="G5" i="17"/>
  <c r="G15" i="58"/>
  <c r="F15" i="58"/>
  <c r="G6" i="58"/>
  <c r="F6" i="58"/>
  <c r="L4" i="26"/>
  <c r="M4" i="26"/>
  <c r="AC12" i="55" l="1"/>
  <c r="F45" i="54"/>
  <c r="AD44" i="55"/>
  <c r="J29" i="54"/>
  <c r="L11" i="54"/>
  <c r="AE10" i="55"/>
  <c r="AC16" i="55"/>
  <c r="K28" i="54"/>
  <c r="C42" i="54"/>
  <c r="G44" i="54"/>
  <c r="I45" i="54"/>
  <c r="C42" i="55"/>
  <c r="J27" i="54"/>
  <c r="F43" i="54"/>
  <c r="H44" i="54"/>
  <c r="S18" i="55"/>
  <c r="AE32" i="55"/>
  <c r="G43" i="54"/>
  <c r="AB19" i="55"/>
  <c r="AB20" i="55"/>
  <c r="L18" i="55"/>
  <c r="AC43" i="55"/>
  <c r="F42" i="54"/>
  <c r="AC21" i="55"/>
  <c r="AG21" i="55" s="1"/>
  <c r="AE31" i="55"/>
  <c r="B41" i="55"/>
  <c r="L36" i="55"/>
  <c r="J43" i="54"/>
  <c r="AE14" i="55"/>
  <c r="AE15" i="55"/>
  <c r="AC39" i="55"/>
  <c r="AC40" i="55"/>
  <c r="AG40" i="55" s="1"/>
  <c r="G29" i="54"/>
  <c r="I42" i="54"/>
  <c r="C29" i="54"/>
  <c r="N17" i="55"/>
  <c r="P35" i="55"/>
  <c r="K26" i="54"/>
  <c r="C28" i="54"/>
  <c r="E29" i="54"/>
  <c r="G42" i="54"/>
  <c r="AE30" i="55"/>
  <c r="AD43" i="55"/>
  <c r="L45" i="54"/>
  <c r="D17" i="55"/>
  <c r="F29" i="54"/>
  <c r="H42" i="54"/>
  <c r="L44" i="54"/>
  <c r="R35" i="55"/>
  <c r="AD38" i="55"/>
  <c r="I42" i="55"/>
  <c r="S42" i="55"/>
  <c r="C27" i="54"/>
  <c r="E28" i="54"/>
  <c r="AB13" i="55"/>
  <c r="AC33" i="55"/>
  <c r="B36" i="55"/>
  <c r="AE37" i="55"/>
  <c r="AE38" i="55"/>
  <c r="F28" i="54"/>
  <c r="L43" i="54"/>
  <c r="AB9" i="55"/>
  <c r="AB15" i="55"/>
  <c r="AB16" i="55"/>
  <c r="AC32" i="55"/>
  <c r="AG32" i="55" s="1"/>
  <c r="J36" i="55"/>
  <c r="T36" i="55"/>
  <c r="AE47" i="55"/>
  <c r="C35" i="55"/>
  <c r="C26" i="54"/>
  <c r="E27" i="54"/>
  <c r="K42" i="54"/>
  <c r="E45" i="54"/>
  <c r="AE21" i="55"/>
  <c r="N42" i="55"/>
  <c r="AE22" i="55"/>
  <c r="E26" i="54"/>
  <c r="I28" i="54"/>
  <c r="K29" i="54"/>
  <c r="E44" i="54"/>
  <c r="G45" i="54"/>
  <c r="AC8" i="55"/>
  <c r="W35" i="55"/>
  <c r="AD39" i="55"/>
  <c r="AE23" i="55"/>
  <c r="D42" i="55"/>
  <c r="F27" i="54"/>
  <c r="L42" i="54"/>
  <c r="Q17" i="55"/>
  <c r="F26" i="54"/>
  <c r="J28" i="54"/>
  <c r="F44" i="54"/>
  <c r="H45" i="54"/>
  <c r="AC7" i="55"/>
  <c r="AD33" i="55"/>
  <c r="L35" i="55"/>
  <c r="X36" i="55"/>
  <c r="AB45" i="55"/>
  <c r="M11" i="54"/>
  <c r="M30" i="54"/>
  <c r="AC13" i="55"/>
  <c r="AC11" i="55" s="1"/>
  <c r="O17" i="55"/>
  <c r="AB33" i="55"/>
  <c r="AD34" i="55"/>
  <c r="AF34" i="55" s="1"/>
  <c r="J35" i="55"/>
  <c r="W36" i="55"/>
  <c r="H35" i="55"/>
  <c r="N35" i="55"/>
  <c r="F35" i="55"/>
  <c r="K42" i="55"/>
  <c r="J26" i="54"/>
  <c r="G27" i="54"/>
  <c r="D28" i="54"/>
  <c r="L28" i="54"/>
  <c r="I29" i="54"/>
  <c r="C43" i="54"/>
  <c r="K43" i="54"/>
  <c r="AD7" i="55"/>
  <c r="AD8" i="55"/>
  <c r="AD9" i="55"/>
  <c r="Z11" i="55"/>
  <c r="C17" i="55"/>
  <c r="B18" i="55"/>
  <c r="AB30" i="55"/>
  <c r="AE34" i="55"/>
  <c r="AG34" i="55" s="1"/>
  <c r="I35" i="55"/>
  <c r="O35" i="55"/>
  <c r="G36" i="55"/>
  <c r="U35" i="55"/>
  <c r="AE39" i="55"/>
  <c r="G42" i="55"/>
  <c r="U42" i="55"/>
  <c r="AE44" i="55"/>
  <c r="AD45" i="55"/>
  <c r="AE7" i="55"/>
  <c r="AE8" i="55"/>
  <c r="AE9" i="55"/>
  <c r="AG10" i="55"/>
  <c r="AA13" i="55"/>
  <c r="D18" i="55"/>
  <c r="AD19" i="55"/>
  <c r="AD20" i="55"/>
  <c r="AG31" i="55"/>
  <c r="H36" i="55"/>
  <c r="AB39" i="55"/>
  <c r="AB36" i="55" s="1"/>
  <c r="O42" i="55"/>
  <c r="AB44" i="55"/>
  <c r="I16" i="53"/>
  <c r="D26" i="54"/>
  <c r="L26" i="54"/>
  <c r="C44" i="54"/>
  <c r="K44" i="54"/>
  <c r="AE6" i="55"/>
  <c r="AD10" i="55"/>
  <c r="AF10" i="55" s="1"/>
  <c r="AD14" i="55"/>
  <c r="AD15" i="55"/>
  <c r="G18" i="55"/>
  <c r="AE19" i="55"/>
  <c r="AE20" i="55"/>
  <c r="AD21" i="55"/>
  <c r="AD22" i="55"/>
  <c r="AD32" i="55"/>
  <c r="Q35" i="55"/>
  <c r="AE46" i="55"/>
  <c r="AD47" i="55"/>
  <c r="G28" i="54"/>
  <c r="D29" i="54"/>
  <c r="L29" i="54"/>
  <c r="AA14" i="55"/>
  <c r="AA15" i="55"/>
  <c r="I18" i="55"/>
  <c r="T17" i="55"/>
  <c r="E17" i="55"/>
  <c r="M36" i="55"/>
  <c r="P42" i="55"/>
  <c r="M29" i="54"/>
  <c r="N30" i="54"/>
  <c r="C45" i="54"/>
  <c r="K45" i="54"/>
  <c r="AC6" i="55"/>
  <c r="AB8" i="55"/>
  <c r="AB14" i="55"/>
  <c r="AA16" i="55"/>
  <c r="AC19" i="55"/>
  <c r="AB22" i="55"/>
  <c r="AD30" i="55"/>
  <c r="AD31" i="55"/>
  <c r="AB32" i="55"/>
  <c r="AE33" i="55"/>
  <c r="S35" i="55"/>
  <c r="K35" i="55"/>
  <c r="Q36" i="55"/>
  <c r="AC38" i="55"/>
  <c r="Q42" i="55"/>
  <c r="I39" i="53"/>
  <c r="K11" i="54"/>
  <c r="G26" i="54"/>
  <c r="D27" i="54"/>
  <c r="L27" i="54"/>
  <c r="N18" i="55"/>
  <c r="V17" i="55"/>
  <c r="C36" i="55"/>
  <c r="Y39" i="55"/>
  <c r="Y35" i="55" s="1"/>
  <c r="E42" i="55"/>
  <c r="B42" i="55"/>
  <c r="Y44" i="55"/>
  <c r="Y42" i="55" s="1"/>
  <c r="Y48" i="55" s="1"/>
  <c r="H4" i="26"/>
  <c r="O4" i="26"/>
  <c r="C4" i="26"/>
  <c r="AG30" i="55"/>
  <c r="N4" i="26"/>
  <c r="AB4" i="55"/>
  <c r="AD13" i="55"/>
  <c r="H18" i="55"/>
  <c r="R18" i="55"/>
  <c r="X21" i="55"/>
  <c r="V35" i="55"/>
  <c r="AB37" i="55"/>
  <c r="J30" i="54"/>
  <c r="AC4" i="55"/>
  <c r="AE13" i="55"/>
  <c r="AC37" i="55"/>
  <c r="AC44" i="55"/>
  <c r="M42" i="55"/>
  <c r="AD4" i="55"/>
  <c r="H17" i="55"/>
  <c r="R17" i="55"/>
  <c r="J18" i="55"/>
  <c r="T18" i="55"/>
  <c r="B35" i="55"/>
  <c r="X35" i="55"/>
  <c r="AD37" i="55"/>
  <c r="H42" i="55"/>
  <c r="AE43" i="55"/>
  <c r="AD46" i="55"/>
  <c r="D4" i="26"/>
  <c r="E4" i="26"/>
  <c r="D15" i="53"/>
  <c r="D40" i="53" s="1"/>
  <c r="AE4" i="55"/>
  <c r="K18" i="55"/>
  <c r="U18" i="55"/>
  <c r="Y20" i="55"/>
  <c r="Y18" i="55" s="1"/>
  <c r="AC22" i="55"/>
  <c r="M35" i="55"/>
  <c r="J42" i="55"/>
  <c r="T42" i="55"/>
  <c r="P4" i="26"/>
  <c r="F4" i="26"/>
  <c r="AF4" i="55"/>
  <c r="X14" i="55"/>
  <c r="X12" i="55" s="1"/>
  <c r="V18" i="55"/>
  <c r="X19" i="55"/>
  <c r="AB21" i="55"/>
  <c r="F36" i="55"/>
  <c r="P36" i="55"/>
  <c r="G4" i="26"/>
  <c r="AG4" i="55"/>
  <c r="Y14" i="55"/>
  <c r="Y12" i="55" s="1"/>
  <c r="W18" i="55"/>
  <c r="E35" i="55"/>
  <c r="V42" i="55"/>
  <c r="AC45" i="55"/>
  <c r="Z12" i="55"/>
  <c r="Z17" i="55"/>
  <c r="R36" i="55"/>
  <c r="I4" i="26"/>
  <c r="C18" i="55"/>
  <c r="M18" i="55"/>
  <c r="AA19" i="55"/>
  <c r="AC20" i="55"/>
  <c r="S36" i="55"/>
  <c r="AF40" i="55"/>
  <c r="X4" i="55"/>
  <c r="J4" i="26"/>
  <c r="K4" i="26"/>
  <c r="Y4" i="55"/>
  <c r="K36" i="55"/>
  <c r="U36" i="55"/>
  <c r="R42" i="55"/>
  <c r="AE45" i="55"/>
  <c r="X44" i="55"/>
  <c r="L42" i="55"/>
  <c r="D18" i="4"/>
  <c r="E18" i="4" s="1"/>
  <c r="D13" i="16"/>
  <c r="E13" i="16"/>
  <c r="D29" i="19"/>
  <c r="F29" i="19" s="1"/>
  <c r="AB12" i="55" l="1"/>
  <c r="AG16" i="55"/>
  <c r="AE12" i="55"/>
  <c r="AD42" i="55"/>
  <c r="AD12" i="55"/>
  <c r="AA12" i="55"/>
  <c r="AE11" i="55"/>
  <c r="AB11" i="55"/>
  <c r="AD36" i="55"/>
  <c r="AD11" i="55"/>
  <c r="AA11" i="55"/>
  <c r="Y11" i="55"/>
  <c r="X11" i="55"/>
  <c r="M44" i="54"/>
  <c r="M27" i="54"/>
  <c r="M45" i="54"/>
  <c r="M26" i="54"/>
  <c r="M43" i="54"/>
  <c r="M42" i="54"/>
  <c r="M46" i="54"/>
  <c r="M28" i="54"/>
  <c r="I15" i="53"/>
  <c r="AE18" i="55"/>
  <c r="AE17" i="55"/>
  <c r="AD18" i="55"/>
  <c r="AD24" i="55" s="1"/>
  <c r="AF6" i="55"/>
  <c r="AF7" i="55"/>
  <c r="AG9" i="55"/>
  <c r="AB35" i="55"/>
  <c r="AF16" i="55"/>
  <c r="AA42" i="55"/>
  <c r="AA48" i="55" s="1"/>
  <c r="AG33" i="55"/>
  <c r="AE36" i="55"/>
  <c r="AF39" i="55"/>
  <c r="AD35" i="55"/>
  <c r="AF45" i="55"/>
  <c r="AG7" i="55"/>
  <c r="AG8" i="55"/>
  <c r="Y41" i="55"/>
  <c r="AG15" i="55"/>
  <c r="AG13" i="55"/>
  <c r="AF31" i="55"/>
  <c r="AB18" i="55"/>
  <c r="AB24" i="55" s="1"/>
  <c r="AG6" i="55"/>
  <c r="AG39" i="55"/>
  <c r="AF33" i="55"/>
  <c r="AG43" i="55"/>
  <c r="AC36" i="55"/>
  <c r="AF32" i="55"/>
  <c r="AF30" i="55"/>
  <c r="AC35" i="55"/>
  <c r="Y36" i="55"/>
  <c r="AG22" i="55"/>
  <c r="AE35" i="55"/>
  <c r="AD48" i="55"/>
  <c r="AA41" i="55"/>
  <c r="AF20" i="55"/>
  <c r="AB41" i="55"/>
  <c r="AF22" i="55"/>
  <c r="AC18" i="55"/>
  <c r="AC24" i="55" s="1"/>
  <c r="AB42" i="55"/>
  <c r="AB48" i="55" s="1"/>
  <c r="AF9" i="55"/>
  <c r="AF15" i="55"/>
  <c r="AA35" i="55"/>
  <c r="N29" i="54"/>
  <c r="AF46" i="55"/>
  <c r="AD17" i="55"/>
  <c r="AF8" i="55"/>
  <c r="N44" i="54"/>
  <c r="AG44" i="55"/>
  <c r="AD41" i="55"/>
  <c r="AG46" i="55"/>
  <c r="N26" i="54"/>
  <c r="N28" i="54"/>
  <c r="AG20" i="55"/>
  <c r="N46" i="54"/>
  <c r="AF21" i="55"/>
  <c r="N45" i="54"/>
  <c r="AG45" i="55"/>
  <c r="N43" i="54"/>
  <c r="N42" i="54"/>
  <c r="N27" i="54"/>
  <c r="Z35" i="55"/>
  <c r="AF14" i="55"/>
  <c r="AA17" i="55"/>
  <c r="AA18" i="55"/>
  <c r="AA24" i="55" s="1"/>
  <c r="AF37" i="55"/>
  <c r="Y17" i="55"/>
  <c r="AF43" i="55"/>
  <c r="Z41" i="55"/>
  <c r="Z42" i="55"/>
  <c r="Z48" i="55" s="1"/>
  <c r="AB17" i="55"/>
  <c r="AF38" i="55"/>
  <c r="Z36" i="55"/>
  <c r="Z18" i="55"/>
  <c r="Z24" i="55" s="1"/>
  <c r="Y24" i="55"/>
  <c r="AG38" i="55"/>
  <c r="AA36" i="55"/>
  <c r="AG14" i="55"/>
  <c r="AG37" i="55"/>
  <c r="AF44" i="55"/>
  <c r="X41" i="55"/>
  <c r="I38" i="53"/>
  <c r="AC17" i="55"/>
  <c r="AC41" i="55"/>
  <c r="AC42" i="55"/>
  <c r="AC48" i="55" s="1"/>
  <c r="X17" i="55"/>
  <c r="X18" i="55"/>
  <c r="AF19" i="55"/>
  <c r="AF13" i="55"/>
  <c r="X42" i="55"/>
  <c r="X48" i="55" s="1"/>
  <c r="AE41" i="55"/>
  <c r="AE42" i="55"/>
  <c r="AE48" i="55" s="1"/>
  <c r="AG19" i="55"/>
  <c r="AF11" i="55" l="1"/>
  <c r="AG11" i="55"/>
  <c r="AF12" i="55"/>
  <c r="AG12" i="55"/>
  <c r="I40" i="53"/>
  <c r="AF36" i="55"/>
  <c r="AG36" i="55"/>
  <c r="AG42" i="55"/>
  <c r="AF35" i="55"/>
  <c r="AG41" i="55"/>
  <c r="AG18" i="55"/>
  <c r="AE24" i="55"/>
  <c r="X24" i="55"/>
  <c r="AF41" i="55"/>
  <c r="AF42" i="55"/>
  <c r="AG17" i="55"/>
  <c r="AF17" i="55"/>
  <c r="AF18" i="55"/>
  <c r="AG35" i="55"/>
</calcChain>
</file>

<file path=xl/sharedStrings.xml><?xml version="1.0" encoding="utf-8"?>
<sst xmlns="http://schemas.openxmlformats.org/spreadsheetml/2006/main" count="2220" uniqueCount="506">
  <si>
    <t>Country</t>
  </si>
  <si>
    <t>EBITDA from continued operations
(in millions of US$)</t>
  </si>
  <si>
    <t>%</t>
  </si>
  <si>
    <t>Q4 2023</t>
  </si>
  <si>
    <t>Q4 2022</t>
  </si>
  <si>
    <t>Argentina</t>
  </si>
  <si>
    <t>Brazil</t>
  </si>
  <si>
    <t>Colombia</t>
  </si>
  <si>
    <t>EGP Central America</t>
  </si>
  <si>
    <t>Enel Américas (*)</t>
  </si>
  <si>
    <t>(*) Includes Holding and Adjustments</t>
  </si>
  <si>
    <t>Accumulated figures</t>
  </si>
  <si>
    <t>Quarterly figures</t>
  </si>
  <si>
    <t xml:space="preserve">% </t>
  </si>
  <si>
    <t>Peru</t>
  </si>
  <si>
    <t>Generation of continuing operations</t>
  </si>
  <si>
    <t>Operational figures</t>
  </si>
  <si>
    <t>Total Sales (TWh)</t>
  </si>
  <si>
    <t>Total Generation (TWh)</t>
  </si>
  <si>
    <t>Distribution of continuing operations</t>
  </si>
  <si>
    <t>Grid customers (mn)</t>
  </si>
  <si>
    <t>Markets in which operates</t>
  </si>
  <si>
    <t>Energy Sales (TWh) (*)</t>
  </si>
  <si>
    <t>Net production (TWh)</t>
  </si>
  <si>
    <t>Market Share</t>
  </si>
  <si>
    <t>Generation Segment - Argentina</t>
  </si>
  <si>
    <t>SIN Argentina</t>
  </si>
  <si>
    <t>Generation Segment - Brazil (**)</t>
  </si>
  <si>
    <t>SICN Brasil</t>
  </si>
  <si>
    <t>Generation Segment - Colombia</t>
  </si>
  <si>
    <t>SIN Colombia</t>
  </si>
  <si>
    <t xml:space="preserve">Generation Segment - Central America </t>
  </si>
  <si>
    <t>(***)</t>
  </si>
  <si>
    <t>Total - Continuing operations</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</si>
  <si>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</si>
  <si>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</si>
  <si>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</si>
  <si>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Energy losses (%)</t>
  </si>
  <si>
    <t>Grid customers (th)</t>
  </si>
  <si>
    <t>Distribution Segment - Argentina</t>
  </si>
  <si>
    <t>Distribution Segment - Brazil</t>
  </si>
  <si>
    <t>Distribution Segment - Colombia</t>
  </si>
  <si>
    <t>(*) Includes sales to end customers and tolls.</t>
  </si>
  <si>
    <t>Energy Sales Revenues
(in millions of US$)</t>
  </si>
  <si>
    <t>Central America</t>
  </si>
  <si>
    <t>Total Segments</t>
  </si>
  <si>
    <t>Structure and adjustments</t>
  </si>
  <si>
    <t>Total</t>
  </si>
  <si>
    <t>Generation</t>
  </si>
  <si>
    <t>Regulated customers</t>
  </si>
  <si>
    <t>Non regulated customers</t>
  </si>
  <si>
    <t>Spot Market</t>
  </si>
  <si>
    <t>Other customers</t>
  </si>
  <si>
    <t>Distribution</t>
  </si>
  <si>
    <t>Residential</t>
  </si>
  <si>
    <t>Commercial</t>
  </si>
  <si>
    <t>Industrial</t>
  </si>
  <si>
    <t>Others</t>
  </si>
  <si>
    <t>Less: Consolidation adjustments</t>
  </si>
  <si>
    <t>Energy Sales Revenues</t>
  </si>
  <si>
    <t>Variation in millions of US$ and  %.</t>
  </si>
  <si>
    <t>CONSOLIDATED INCOME STATEMENTS CONTINUING OPERATIONS 
(in millions of US$)</t>
  </si>
  <si>
    <t>Change</t>
  </si>
  <si>
    <t>Revenues</t>
  </si>
  <si>
    <t>Sales</t>
  </si>
  <si>
    <t>Other operating income</t>
  </si>
  <si>
    <t>Procurements and Services</t>
  </si>
  <si>
    <t>Energy purchases</t>
  </si>
  <si>
    <t>Fuel consumption</t>
  </si>
  <si>
    <t>Transportation expenses</t>
  </si>
  <si>
    <t>Other suppliers and services</t>
  </si>
  <si>
    <t>Contribution Margin</t>
  </si>
  <si>
    <t>Personnel costs</t>
  </si>
  <si>
    <t>Other expenses by nature</t>
  </si>
  <si>
    <t>Gross Operating Income (EBITDA)</t>
  </si>
  <si>
    <t>Depreciation and amortization</t>
  </si>
  <si>
    <t xml:space="preserve">Impairment Losses (Reversals) from IFRS 9 </t>
  </si>
  <si>
    <t>Operating Income (EBIT)</t>
  </si>
  <si>
    <t>Net  Financial Income</t>
  </si>
  <si>
    <t>Financial income</t>
  </si>
  <si>
    <t>Financial expenses</t>
  </si>
  <si>
    <t>Results by readjustment units (Hyperinflation - Argentina)</t>
  </si>
  <si>
    <t>Exchange rate differences</t>
  </si>
  <si>
    <t>Other Non Operating Income</t>
  </si>
  <si>
    <t>Other gains (losses)</t>
  </si>
  <si>
    <t>Net Income Before Taxes</t>
  </si>
  <si>
    <t>Income Tax</t>
  </si>
  <si>
    <t>Net Income from After Taxes</t>
  </si>
  <si>
    <t>Net Income from discontinued operations</t>
  </si>
  <si>
    <t>Net Income</t>
  </si>
  <si>
    <t>Net Income attributable to owners of Enel Américas</t>
  </si>
  <si>
    <t>Net income attributable to non-controlling interest</t>
  </si>
  <si>
    <t>Earning per share US$ (**) - Continuing operations</t>
  </si>
  <si>
    <t>Earning per share US$ (**) - Discontinued operations</t>
  </si>
  <si>
    <t xml:space="preserve">Earning per share US$ (**) </t>
  </si>
  <si>
    <t>EBITDA (*)</t>
  </si>
  <si>
    <t>EBITDA BY BUSINESS SEGMENT / COUNTRY
CONTINUING OPERATIONS
(in millions of US$)</t>
  </si>
  <si>
    <t>Generation and Transmission:</t>
  </si>
  <si>
    <t>Revenues Generation and Transmission Segment</t>
  </si>
  <si>
    <t>Distribution:</t>
  </si>
  <si>
    <t>Revenues Distribution Segment</t>
  </si>
  <si>
    <t>Consolidation adjustments and other activities</t>
  </si>
  <si>
    <t>Total consolidated Revenues Enel Américas</t>
  </si>
  <si>
    <t>Procurement and Services Generation and Transmission Segment</t>
  </si>
  <si>
    <t>Procurement and Services Distribution Segment</t>
  </si>
  <si>
    <t>Total consolidated Procurement and Services Enel Américas</t>
  </si>
  <si>
    <t>Staff Expenses Generation and Transmission Segment</t>
  </si>
  <si>
    <t>Staff Expenses Distribution Segment</t>
  </si>
  <si>
    <t>Total consolidated Staff Expenses Enel Américas</t>
  </si>
  <si>
    <t>Other Expenses by Nature Generation and Transmission Segment</t>
  </si>
  <si>
    <t>Other Expenses by Nature Distribution Segment</t>
  </si>
  <si>
    <t>Total consolidated Other Expenses by Nature Enel Américas</t>
  </si>
  <si>
    <t>EBITDA</t>
  </si>
  <si>
    <t>Generation and Transmission Segment</t>
  </si>
  <si>
    <t>EBITDA Generation and Transmission Segment</t>
  </si>
  <si>
    <t>Distribution Segment</t>
  </si>
  <si>
    <t>EBITDA Distribution Segment</t>
  </si>
  <si>
    <t>Total consolidated EBITDA Enel Américas</t>
  </si>
  <si>
    <t>ARGENTINA</t>
  </si>
  <si>
    <t>EBITDA (in millions of US$)</t>
  </si>
  <si>
    <t>Operating revenues</t>
  </si>
  <si>
    <t>Operating costs</t>
  </si>
  <si>
    <t>Staff expenses</t>
  </si>
  <si>
    <t>Quarter conversion adjustment</t>
  </si>
  <si>
    <t>EBITDA Generation Segment</t>
  </si>
  <si>
    <t>BRAZIL</t>
  </si>
  <si>
    <t>COLOMBIA</t>
  </si>
  <si>
    <t>CENTRAL AMERICA</t>
  </si>
  <si>
    <t>Subsidiaries</t>
  </si>
  <si>
    <t>Energy Losses (%)</t>
  </si>
  <si>
    <t>Grid customers (in millions)</t>
  </si>
  <si>
    <t>Percentage points change</t>
  </si>
  <si>
    <t>Edesur</t>
  </si>
  <si>
    <t>Total Distribution Segment</t>
  </si>
  <si>
    <t>Enel Distribución Río</t>
  </si>
  <si>
    <t>Enel Distribución Ceará</t>
  </si>
  <si>
    <t>Enel Distribución Sao Paulo</t>
  </si>
  <si>
    <t>Distribution segment - Colombia</t>
  </si>
  <si>
    <t>BUSINESS SEGMENT CONTINUING OPERATIONS
(in millions of US$)</t>
  </si>
  <si>
    <t xml:space="preserve">Accumulated figures </t>
  </si>
  <si>
    <t>Depreciation, amortization and impairment</t>
  </si>
  <si>
    <t xml:space="preserve">EBIT       </t>
  </si>
  <si>
    <t xml:space="preserve">EBIT      </t>
  </si>
  <si>
    <t>Total Generation and Transmission</t>
  </si>
  <si>
    <t>Total Distribution</t>
  </si>
  <si>
    <t>Less: consolidation adjustments and other business activities</t>
  </si>
  <si>
    <t>Total Consolidated Enel Américas</t>
  </si>
  <si>
    <t>NON OPERATING INCOME 
(in millions of US$)</t>
  </si>
  <si>
    <t>Financial Income:</t>
  </si>
  <si>
    <t>Consolidation adjustments and other business activities</t>
  </si>
  <si>
    <t>Total Financial Income</t>
  </si>
  <si>
    <t>Financial Expenses:</t>
  </si>
  <si>
    <t>Total Financial Expenses</t>
  </si>
  <si>
    <t>Foreign currency exchange differences, net:</t>
  </si>
  <si>
    <t>Total Foreign currency exchange differences, net</t>
  </si>
  <si>
    <t>Total results by adjustment units (hyperinflation - Argentina)</t>
  </si>
  <si>
    <t>Net Financial Income Enel Américas</t>
  </si>
  <si>
    <t>Other gains (losses):</t>
  </si>
  <si>
    <t>Total Other gains (losses)</t>
  </si>
  <si>
    <t>Results in companies accounted for using the equity method:</t>
  </si>
  <si>
    <t>Total income of soc. accounted for using the equity method</t>
  </si>
  <si>
    <t>Other Non-Operating Income</t>
  </si>
  <si>
    <t>Total Income Tax</t>
  </si>
  <si>
    <t>Net Income after taxes</t>
  </si>
  <si>
    <t>Net Income of discontinued operations</t>
  </si>
  <si>
    <t>Net income for the period</t>
  </si>
  <si>
    <t>Net Income attributable to owners of parent</t>
  </si>
  <si>
    <t>Assets</t>
  </si>
  <si>
    <t>(in millions of US$)</t>
  </si>
  <si>
    <t>Current Assets</t>
  </si>
  <si>
    <t>Non current Assets</t>
  </si>
  <si>
    <t>Total Assets</t>
  </si>
  <si>
    <t>Liabilities and Equity</t>
  </si>
  <si>
    <t>Current Liabilities</t>
  </si>
  <si>
    <t>Non Current Liabilities</t>
  </si>
  <si>
    <t>Total Equity</t>
  </si>
  <si>
    <t>attributable to owners of parent company</t>
  </si>
  <si>
    <t>attributable to non-controlling interest</t>
  </si>
  <si>
    <t>Total Liabilities and Equity</t>
  </si>
  <si>
    <t>Cash Flow</t>
  </si>
  <si>
    <t>From Operating Activities</t>
  </si>
  <si>
    <t>From Investing Activities</t>
  </si>
  <si>
    <t>From Financing Activities</t>
  </si>
  <si>
    <t>Total Net Cash Flow</t>
  </si>
  <si>
    <t>Financial Indicator</t>
  </si>
  <si>
    <t>Unit</t>
  </si>
  <si>
    <t>Liquidity</t>
  </si>
  <si>
    <r>
      <t xml:space="preserve">Current liquidity </t>
    </r>
    <r>
      <rPr>
        <b/>
        <sz val="10"/>
        <rFont val="Arial"/>
        <family val="2"/>
      </rPr>
      <t>(1)</t>
    </r>
  </si>
  <si>
    <t>Times</t>
  </si>
  <si>
    <r>
      <t>Acid ratio</t>
    </r>
    <r>
      <rPr>
        <b/>
        <sz val="10"/>
        <rFont val="Arial"/>
        <family val="2"/>
      </rPr>
      <t xml:space="preserve"> (2)</t>
    </r>
  </si>
  <si>
    <t>Working Capital</t>
  </si>
  <si>
    <t>MMUSD</t>
  </si>
  <si>
    <t>Leverage</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</si>
  <si>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</si>
  <si>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</si>
  <si>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</si>
  <si>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</si>
  <si>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t>Profitability</t>
  </si>
  <si>
    <t>Operating Income/Operating Revenues</t>
  </si>
  <si>
    <r>
      <t xml:space="preserve">ROE (annualized) </t>
    </r>
    <r>
      <rPr>
        <b/>
        <sz val="10"/>
        <rFont val="Arial"/>
        <family val="2"/>
      </rPr>
      <t>(7)</t>
    </r>
  </si>
  <si>
    <r>
      <t xml:space="preserve">ROA (annualized) </t>
    </r>
    <r>
      <rPr>
        <b/>
        <sz val="10"/>
        <rFont val="Arial"/>
        <family val="2"/>
      </rPr>
      <t>(8)</t>
    </r>
  </si>
  <si>
    <t>(1) It corresponds to the ratio between (i) Current Assets and (ii) Current Liabilities.</t>
  </si>
  <si>
    <t>(2) It corresponds to the ratio between (i) Current Assets net of Stocks and Anticipated Expenses and (ii) Current Liabilities.</t>
  </si>
  <si>
    <t>(3) It corresponds to the ratio between (i) Total Liabilities and (ii) Total Equity.</t>
  </si>
  <si>
    <t>(4) It corresponds to the ratio between of (i) Current Liabilities in relation to (ii) Total Liabilities</t>
  </si>
  <si>
    <t>(5) It corresponds to the ratio between of (i) Non-Current Liabilities in relation to (ii) Total Liabilities.</t>
  </si>
  <si>
    <t>(6) It corresponds to the ratio between (i) the Gross Operating Income and (ii) Net financial result of Financial Income.</t>
  </si>
  <si>
    <t>PROPERTY, PLANTS AND EQUIPMENT INFORMATION BY COMPANY</t>
  </si>
  <si>
    <t>Company</t>
  </si>
  <si>
    <t>Payments for additions of Property, plant and equipment</t>
  </si>
  <si>
    <t>Depreciation</t>
  </si>
  <si>
    <t>% Change</t>
  </si>
  <si>
    <t xml:space="preserve"> </t>
  </si>
  <si>
    <t>Enel Generación Perú S.A.</t>
  </si>
  <si>
    <t>EGP Cachoeira Dourada S.A.</t>
  </si>
  <si>
    <t>EGP Volta Grande</t>
  </si>
  <si>
    <t>Enel Distribución Perú S.A.</t>
  </si>
  <si>
    <t>Enel Generación Piura S.A.</t>
  </si>
  <si>
    <t>Enel X Brasil</t>
  </si>
  <si>
    <t>(*) Includes intangible assets by concessions</t>
  </si>
  <si>
    <t>Fixed Interest Rate</t>
  </si>
  <si>
    <t>Debt Maturity</t>
  </si>
  <si>
    <t>US$ mn</t>
  </si>
  <si>
    <t>Chile</t>
  </si>
  <si>
    <t>Enel Americas</t>
  </si>
  <si>
    <t>Enel Gx Costanera</t>
  </si>
  <si>
    <t>Enel Argentina</t>
  </si>
  <si>
    <t>Docksud</t>
  </si>
  <si>
    <t>Cemsa</t>
  </si>
  <si>
    <t>Enel Gx Chocon</t>
  </si>
  <si>
    <t>Hidroinvest</t>
  </si>
  <si>
    <t>Enel Peru</t>
  </si>
  <si>
    <t>Enel Brasil</t>
  </si>
  <si>
    <t>Enel Dx Ceara</t>
  </si>
  <si>
    <t>Enel Dx Rio</t>
  </si>
  <si>
    <t>EGP Cachoeira</t>
  </si>
  <si>
    <t>Enel Cien</t>
  </si>
  <si>
    <t>Enel Gx Fortaleza</t>
  </si>
  <si>
    <t>Enel Dx Goias</t>
  </si>
  <si>
    <t>Tesa</t>
  </si>
  <si>
    <t>Ctm</t>
  </si>
  <si>
    <t>Enel Dx Sao Paulo</t>
  </si>
  <si>
    <t>Sao Francisco</t>
  </si>
  <si>
    <t>EGP Brasil</t>
  </si>
  <si>
    <t>Enel Colombia</t>
  </si>
  <si>
    <t>CAM</t>
  </si>
  <si>
    <t>EGP Costa Rica</t>
  </si>
  <si>
    <t>EGP Guatemala</t>
  </si>
  <si>
    <t>EGP Panama</t>
  </si>
  <si>
    <t>Enel Gx Piura</t>
  </si>
  <si>
    <t>COMPANY</t>
  </si>
  <si>
    <t>Energy Sales (TWh)</t>
  </si>
  <si>
    <t>SAIDI (hours)</t>
  </si>
  <si>
    <t>SAIFI (times)</t>
  </si>
  <si>
    <t>Enel Dx Río</t>
  </si>
  <si>
    <t>Enel Dx Ceará</t>
  </si>
  <si>
    <t>Enel Colombia - Distribution</t>
  </si>
  <si>
    <t>Energy distributed (TWh) - Accumulated figures</t>
  </si>
  <si>
    <t>Type of client</t>
  </si>
  <si>
    <t>Total
Continued operations</t>
  </si>
  <si>
    <t>Energy distributed (TWh) - Quarterly figures</t>
  </si>
  <si>
    <t>Enel Gx El Chocón</t>
  </si>
  <si>
    <t>Enel Green Power Volta Grande</t>
  </si>
  <si>
    <t>Enel Trading Brasil</t>
  </si>
  <si>
    <t>Enel Colombia (Thermal + Hydro)</t>
  </si>
  <si>
    <t>Enel Colombia (Solar + Wind)</t>
  </si>
  <si>
    <t>Panama</t>
  </si>
  <si>
    <t>Costa Rica</t>
  </si>
  <si>
    <t>Guatemala</t>
  </si>
  <si>
    <t xml:space="preserve">Total </t>
  </si>
  <si>
    <t>TWh</t>
  </si>
  <si>
    <t>Total generation</t>
  </si>
  <si>
    <t>Hydroelectric generation</t>
  </si>
  <si>
    <t>Thermal electric generation</t>
  </si>
  <si>
    <t>Wind electric generation</t>
  </si>
  <si>
    <t>Solar electric generation</t>
  </si>
  <si>
    <t>Total Purchases (a+b+c)</t>
  </si>
  <si>
    <t>Total purchases from third parties (b+c)</t>
  </si>
  <si>
    <t>a) Purchases to related companies - generators</t>
  </si>
  <si>
    <t>b) Purchases to others generators</t>
  </si>
  <si>
    <t>c) Purchases at spot</t>
  </si>
  <si>
    <t>Transmission losses, pump and other consumption</t>
  </si>
  <si>
    <t>Total electricity sales (a+b+c+d)</t>
  </si>
  <si>
    <t>Total sales to third parties (a+b+c)</t>
  </si>
  <si>
    <t>a) Sales at regulated prices</t>
  </si>
  <si>
    <t>b) Sales at unregulated prices</t>
  </si>
  <si>
    <t>c) Sales at spot marginal cost</t>
  </si>
  <si>
    <t>d) Sales to related companies generators</t>
  </si>
  <si>
    <t>TOTAL SALES IN THE SYSTEM</t>
  </si>
  <si>
    <t>Market Share on total sales (%)</t>
  </si>
  <si>
    <t>Non Current Assets</t>
  </si>
  <si>
    <t>Equity</t>
  </si>
  <si>
    <t>Procurement and Services</t>
  </si>
  <si>
    <t>EBIT</t>
  </si>
  <si>
    <t>Financial Result</t>
  </si>
  <si>
    <t>Net Income before taxes</t>
  </si>
  <si>
    <t>Enel Argentina S.A.</t>
  </si>
  <si>
    <t>Enel Generación El Chocón S.A.</t>
  </si>
  <si>
    <t>Empresa Distribuidora Sur S.A.</t>
  </si>
  <si>
    <t xml:space="preserve">Enel Trading Argentina S.R.L
</t>
  </si>
  <si>
    <t>Grupo Enel Argentina</t>
  </si>
  <si>
    <t>Grupo Enel Green Power Brasil</t>
  </si>
  <si>
    <t>Enel Cien S.A.</t>
  </si>
  <si>
    <t>Enel Distribución Ceará S.A.</t>
  </si>
  <si>
    <t>Enel Distribución Rio S.A.</t>
  </si>
  <si>
    <t>Enel X Brasil S.A.</t>
  </si>
  <si>
    <t>Enel Distribuicao Sao Paulo S.A.</t>
  </si>
  <si>
    <t>Grupo Enel Brasil</t>
  </si>
  <si>
    <t>Enel Colombia S.A. E.S.P</t>
  </si>
  <si>
    <t xml:space="preserve">Enel X Colombia S.A.S. E.S.P. </t>
  </si>
  <si>
    <t>Enel Green Power Costa Rica S.A.</t>
  </si>
  <si>
    <t>PH Chucas S.A.</t>
  </si>
  <si>
    <t>Enel Green Power Guatemala S.A.</t>
  </si>
  <si>
    <t>Generadora de Occidente Ltda.</t>
  </si>
  <si>
    <t>Generadora Montecristo S.A.</t>
  </si>
  <si>
    <t>Renovables de Guatemala S.A.</t>
  </si>
  <si>
    <t>Enel Green Power Panama S.A.</t>
  </si>
  <si>
    <t>Enel Solar S.R.L</t>
  </si>
  <si>
    <t>Enel Fortuna S.A.</t>
  </si>
  <si>
    <t>Grupo Enel Colombia</t>
  </si>
  <si>
    <t>Enel Perú S.A.C.</t>
  </si>
  <si>
    <t>Chinango S.A.C.</t>
  </si>
  <si>
    <t>Grupo Enel Perú</t>
  </si>
  <si>
    <t>Grupo Enel X Brasil</t>
  </si>
  <si>
    <t>Chile ( Holdings y Others)</t>
  </si>
  <si>
    <t>Adjustments</t>
  </si>
  <si>
    <t>ASSETS</t>
  </si>
  <si>
    <t>CURRENT ASSETS</t>
  </si>
  <si>
    <t>Cash and cash equivalents</t>
  </si>
  <si>
    <t>Current other financial assets</t>
  </si>
  <si>
    <t>Current other non-financial assets</t>
  </si>
  <si>
    <t>Current commercial accounts receivable and other accounts receivable</t>
  </si>
  <si>
    <t>Current accounts receivable from related companies</t>
  </si>
  <si>
    <t>Current Inventories</t>
  </si>
  <si>
    <t>Current tax assets</t>
  </si>
  <si>
    <t>Non-current assets or groups of assets for disposal classified as held for sale or as held for distribution to owners</t>
  </si>
  <si>
    <t>NON-CURRENT ASSETS</t>
  </si>
  <si>
    <t>Non-current other financial assets</t>
  </si>
  <si>
    <t>Non-current other non-financial assets</t>
  </si>
  <si>
    <t>Non-current commercial accounts receivable and other accounts receivable</t>
  </si>
  <si>
    <t>Non-current accounts receivable from related companies</t>
  </si>
  <si>
    <t>Investments accounted for using the equity method</t>
  </si>
  <si>
    <t>Intangible assets other than goodwill</t>
  </si>
  <si>
    <t>Goodwill</t>
  </si>
  <si>
    <t>Property, plant and equipment</t>
  </si>
  <si>
    <t>Investment property</t>
  </si>
  <si>
    <t>Right of use assets</t>
  </si>
  <si>
    <t>Deferred tax assets</t>
  </si>
  <si>
    <t>TOTAL ASSETS</t>
  </si>
  <si>
    <t>LIABILITIES AND EQUITY</t>
  </si>
  <si>
    <t>CURRENT LIABILITIES</t>
  </si>
  <si>
    <t>Current other financial liabilities</t>
  </si>
  <si>
    <t>Current liabilities for leases</t>
  </si>
  <si>
    <t>Current commercial accounts payable and other accounts payable</t>
  </si>
  <si>
    <t>Current accounts payable to related companies</t>
  </si>
  <si>
    <t>Current other provisions</t>
  </si>
  <si>
    <t>Current tax liabilities</t>
  </si>
  <si>
    <t>Current provisions for employee benefits</t>
  </si>
  <si>
    <t>Current other non-financial liabilities</t>
  </si>
  <si>
    <t>Liabilities included in disposal groups classified as held for sale</t>
  </si>
  <si>
    <t>NON-CURRENT LIABILITIES</t>
  </si>
  <si>
    <t>Non-current other financial liabilities</t>
  </si>
  <si>
    <t>Non-current liabilities for leases</t>
  </si>
  <si>
    <t>Non-current commercial accounts payable and other accounts payable</t>
  </si>
  <si>
    <t>Non-current accounts payable to related companies</t>
  </si>
  <si>
    <t>Non-current other provisions</t>
  </si>
  <si>
    <t>Deferred tax liabilities</t>
  </si>
  <si>
    <t>Non-current provisions for employee benefits</t>
  </si>
  <si>
    <t>Non-current other non-financial liabilities</t>
  </si>
  <si>
    <t>EQUITY</t>
  </si>
  <si>
    <t>Equity attributable to the owners of the parent company</t>
  </si>
  <si>
    <t>Issued capital</t>
  </si>
  <si>
    <t>Retained earnings (losses)</t>
  </si>
  <si>
    <t>Issue premiums</t>
  </si>
  <si>
    <t>Own shares in portfolio</t>
  </si>
  <si>
    <t>Other equity interests</t>
  </si>
  <si>
    <t>Other reserves</t>
  </si>
  <si>
    <t>Equity Attributable to Minority Interest</t>
  </si>
  <si>
    <t>TOTAL LIABILITIES AND EQUITY</t>
  </si>
  <si>
    <t>REVENUES</t>
  </si>
  <si>
    <t>Energy Sales</t>
  </si>
  <si>
    <t>Other Sales</t>
  </si>
  <si>
    <t>Other Services</t>
  </si>
  <si>
    <t>PROCUREMENTS AND SERVICES</t>
  </si>
  <si>
    <t>Power purchased</t>
  </si>
  <si>
    <t>Cost of fuel consumed</t>
  </si>
  <si>
    <t>Other variable procurements and services</t>
  </si>
  <si>
    <t>CONTRIBUTION MARGIN</t>
  </si>
  <si>
    <t>Other work perfomed by the entity and capitalized</t>
  </si>
  <si>
    <t>Employee benefits expenses</t>
  </si>
  <si>
    <t>Other expenses</t>
  </si>
  <si>
    <t>GROSS OPERATING INCOME (EBITDA)</t>
  </si>
  <si>
    <t>Depreciation and amortization expense</t>
  </si>
  <si>
    <t>Impairment loss recognized in the period's profit or loss</t>
  </si>
  <si>
    <t>Impairment gains and reversals of impairment losses (Impairment losses) determined in accordance with IFRS 9</t>
  </si>
  <si>
    <t>OPERATING INCOME</t>
  </si>
  <si>
    <t>NET FINANCIAL INCOME</t>
  </si>
  <si>
    <t>Financial Income</t>
  </si>
  <si>
    <t>Others financial income</t>
  </si>
  <si>
    <t>Financial costs</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</si>
  <si>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</si>
  <si>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</si>
  <si>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</si>
  <si>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</si>
  <si>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</si>
  <si>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</si>
  <si>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</si>
  <si>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</si>
  <si>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(loss) before taxes</t>
  </si>
  <si>
    <t>Income tax expenses</t>
  </si>
  <si>
    <t>Income from continuing operations</t>
  </si>
  <si>
    <t>Income (loss) from discontinued operations</t>
  </si>
  <si>
    <t xml:space="preserve">NET INCOME </t>
  </si>
  <si>
    <t>Net Income attributable to:</t>
  </si>
  <si>
    <t>Consolidated Statements of Cash Flow</t>
  </si>
  <si>
    <t>Cash flow from (used in) operating activities</t>
  </si>
  <si>
    <t>Cash flow from (used in) investing activities</t>
  </si>
  <si>
    <t>Cash flows from (used in) financing activities</t>
  </si>
  <si>
    <t>Segment</t>
  </si>
  <si>
    <t>Holdings, Adjustments and others</t>
  </si>
  <si>
    <t>Generation and Transmission</t>
  </si>
  <si>
    <t>Energy sales</t>
  </si>
  <si>
    <t>Other sales</t>
  </si>
  <si>
    <t>Other services</t>
  </si>
  <si>
    <t>Income (losses) before taxes</t>
  </si>
  <si>
    <t>EBITDA Y ACTIVO FIJO NETO POR PAIS</t>
  </si>
  <si>
    <t>Al 31 de marzo de 2011</t>
  </si>
  <si>
    <t>Lineas de Negocio</t>
  </si>
  <si>
    <t>Activo Fijo neto</t>
  </si>
  <si>
    <t>EBITDA / Activo Fijo DIC. 2010</t>
  </si>
  <si>
    <t>EBITDA / Activo Fijo marzo 2007</t>
  </si>
  <si>
    <t>Ch$ Millones</t>
  </si>
  <si>
    <t>Generación y Transmisión</t>
  </si>
  <si>
    <t>Perú</t>
  </si>
  <si>
    <t>Brasil</t>
  </si>
  <si>
    <t>Total Gx y Tx</t>
  </si>
  <si>
    <t>Distribución</t>
  </si>
  <si>
    <t>Brasil   (*)</t>
  </si>
  <si>
    <t>Total Dx</t>
  </si>
  <si>
    <t>Estructura y ajustes</t>
  </si>
  <si>
    <t>Total Grupo Enersis</t>
  </si>
  <si>
    <t>(*) Incluye activos intangibles por concesiones en Ampla y Coelce</t>
  </si>
  <si>
    <t xml:space="preserve">Mercados </t>
  </si>
  <si>
    <t>Ventas de Energía</t>
  </si>
  <si>
    <t>Participación</t>
  </si>
  <si>
    <t>País</t>
  </si>
  <si>
    <t xml:space="preserve">en que </t>
  </si>
  <si>
    <t>(GWh)</t>
  </si>
  <si>
    <t>de mercado</t>
  </si>
  <si>
    <t>participa</t>
  </si>
  <si>
    <t xml:space="preserve">Chile  </t>
  </si>
  <si>
    <t>SIC y SING</t>
  </si>
  <si>
    <t>SIN</t>
  </si>
  <si>
    <t>SICN</t>
  </si>
  <si>
    <t>Brasil  (1)</t>
  </si>
  <si>
    <t xml:space="preserve">Total   </t>
  </si>
  <si>
    <t>(1)  En el año 2005  se incluyen las ventas del trimestre octubre-diciembre 2005 de las sociedades Endesa Fortaleza y CIEN.</t>
  </si>
  <si>
    <t>Impuesto a la Renta e Impuestos diferidos</t>
  </si>
  <si>
    <t>Concepto  (Millones de $)</t>
  </si>
  <si>
    <t>Variaciones</t>
  </si>
  <si>
    <t>Impuesto Renta</t>
  </si>
  <si>
    <t>Impuesto Diferido</t>
  </si>
  <si>
    <t xml:space="preserve">Generation Segment by geographical area of continuing operations </t>
  </si>
  <si>
    <t xml:space="preserve">Distribution Segment by geographical area of continuing operations </t>
  </si>
  <si>
    <t>Income accounted for using the equity method</t>
  </si>
  <si>
    <t>PH Chucás S.A.</t>
  </si>
  <si>
    <t>Net income</t>
  </si>
  <si>
    <t>(**) As of December 31, 2024, and 2023, the average number of common shares outstanding totaled 107,279,880,530.</t>
  </si>
  <si>
    <t>Impairment Losses (Reversals)</t>
  </si>
  <si>
    <t>Q2 2025</t>
  </si>
  <si>
    <t>Q2 2024</t>
  </si>
  <si>
    <t>June 2025</t>
  </si>
  <si>
    <t>June 2024</t>
  </si>
  <si>
    <t>(*) As of January 1, 2023, the operations in Peru have been declared discontinued, and following the guidelines of IFRS 5, the income and costs and other income statements associated with these operations have been classified in a line net of taxes as discontinued operations in the periods ended on June 30, 2025 and 2024</t>
  </si>
  <si>
    <t>(7) It corresponds to the ratio between (i) the profit for the period attributable to the owners of the parent company for the twelve rolling months as of June 30, 2025, and (ii) the average between the equity attributable to the owners of the parent company at the beginning and end of the period.</t>
  </si>
  <si>
    <t>(8) It corresponds to the ratio between (i) the profit for the period attributable to the owners of the parent company for the twelve rolling months as of June 30, 2025, and (ii) the average of total assets at the beginning and end of the period.</t>
  </si>
  <si>
    <t>Other Integrated
Results</t>
  </si>
  <si>
    <t>Total Integrated
Results</t>
  </si>
  <si>
    <t xml:space="preserve"> June 2025</t>
  </si>
  <si>
    <t xml:space="preserve"> June 2024</t>
  </si>
  <si>
    <t>n.a.</t>
  </si>
  <si>
    <t>-</t>
  </si>
  <si>
    <t xml:space="preserve"> December 2024</t>
  </si>
  <si>
    <t>(5,5) p.p.</t>
  </si>
  <si>
    <t xml:space="preserve"> 5,5  p.p.</t>
  </si>
  <si>
    <t xml:space="preserve">-  </t>
  </si>
  <si>
    <t>(1,0) p.p.</t>
  </si>
  <si>
    <t>(13,4) p.p.</t>
  </si>
  <si>
    <t>(4,9) p.p.</t>
  </si>
  <si>
    <t>Enel Generación Chocón S.A.</t>
  </si>
  <si>
    <t>Enel Colombia Segmento de Generación</t>
  </si>
  <si>
    <t>Chinango</t>
  </si>
  <si>
    <t>Enel Distribución Sao Paulo S.A. (Eletropaulo) (*)</t>
  </si>
  <si>
    <t>Edesur S.A.</t>
  </si>
  <si>
    <t>Enel Distribución Rio (Ampla) (*)</t>
  </si>
  <si>
    <t>Enel Distribución Ceara (Coelce) (*)</t>
  </si>
  <si>
    <t>Enel Colombia Segmento de Distribución</t>
  </si>
  <si>
    <t>Enel Green Power Brasil</t>
  </si>
  <si>
    <t>Enel Green Power Centroamérica</t>
  </si>
  <si>
    <t>Balance</t>
  </si>
  <si>
    <t xml:space="preserve"> June 30 2025</t>
  </si>
  <si>
    <t>H1 2025</t>
  </si>
  <si>
    <t xml:space="preserve"> December 31 2024</t>
  </si>
  <si>
    <t>H1 2024</t>
  </si>
  <si>
    <t xml:space="preserve"> June 30, 2025</t>
  </si>
  <si>
    <t xml:space="preserve"> 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</si>
</sst>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 #,##0.0_ ;_ * \-#,##0.0_ ;_ * &quot;-&quot;_ ;_ @_ "/>
    <numFmt numFmtId="189" formatCode="#,##0.0_);[Black]\(#,##0.0\);&quot;-       &quot;"/>
    <numFmt numFmtId="190" formatCode="0.0"/>
    <numFmt numFmtId="191" formatCode="#,##0.00_);[Black]\(#,##0.00\);&quot;-       &quot;"/>
    <numFmt numFmtId="192" formatCode="_-* #,##0.0_-;\-* #,##0.0_-;_-* &quot;-&quot;??_-;_-@_-"/>
    <numFmt numFmtId="193" formatCode="_ * #,##0.0_ ;_ * \-#,##0.0_ ;_ * &quot;-&quot;?_ ;_ @_ "/>
    <numFmt numFmtId="194" formatCode="#,##0.00000000000000"/>
  </numFmts>
  <fonts count="49">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
      <sz val="10"/>
      <color rgb="FF000000"/>
      <name val="Roobert ENEL"/>
    </font>
  </fonts>
  <fills count="14">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1" tint="0.499984740745262"/>
        <bgColor indexed="64"/>
      </patternFill>
    </fill>
    <fill>
      <patternFill patternType="solid">
        <fgColor rgb="FFFFFFFF"/>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64">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0" fontId="1" fillId="7" borderId="0" xfId="10" applyFill="1"/>
    <xf numFmtId="0" fontId="10" fillId="7" borderId="0" xfId="10" applyFont="1" applyFill="1"/>
    <xf numFmtId="176" fontId="1" fillId="7" borderId="0" xfId="0" applyNumberFormat="1" applyFont="1" applyFill="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0" fontId="23" fillId="0" borderId="0" xfId="12" applyFont="1" applyAlignment="1">
      <alignment vertical="center"/>
    </xf>
    <xf numFmtId="0" fontId="24" fillId="7" borderId="0" xfId="12"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9"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89" fontId="38" fillId="0" borderId="0" xfId="14" applyNumberFormat="1" applyFont="1" applyFill="1" applyBorder="1" applyAlignment="1">
      <alignment vertical="center"/>
    </xf>
    <xf numFmtId="0" fontId="42" fillId="0" borderId="0" xfId="0" applyFont="1" applyAlignment="1">
      <alignment vertical="center"/>
    </xf>
    <xf numFmtId="172"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7" fontId="0" fillId="7" borderId="0" xfId="16" applyNumberFormat="1" applyFont="1" applyFill="1" applyAlignment="1">
      <alignment vertical="center"/>
    </xf>
    <xf numFmtId="0" fontId="45" fillId="7" borderId="0" xfId="15" applyFont="1" applyFill="1" applyAlignment="1">
      <alignment horizontal="center" vertical="center"/>
    </xf>
    <xf numFmtId="0" fontId="1" fillId="7" borderId="0" xfId="9" applyFill="1"/>
    <xf numFmtId="0" fontId="45"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3" fillId="0" borderId="0" xfId="9" applyFont="1" applyAlignment="1">
      <alignment vertical="center"/>
    </xf>
    <xf numFmtId="0" fontId="46" fillId="0" borderId="0" xfId="9" applyFont="1" applyAlignment="1">
      <alignment vertical="center"/>
    </xf>
    <xf numFmtId="0" fontId="29" fillId="0" borderId="0" xfId="9" applyFont="1" applyAlignment="1">
      <alignment vertical="center"/>
    </xf>
    <xf numFmtId="0" fontId="43" fillId="7" borderId="0" xfId="0" applyFont="1" applyFill="1" applyAlignment="1">
      <alignment horizontal="right" vertical="center"/>
    </xf>
    <xf numFmtId="165" fontId="43" fillId="7" borderId="0" xfId="3" applyFont="1" applyFill="1" applyBorder="1" applyAlignment="1">
      <alignment horizontal="right" vertical="center"/>
    </xf>
    <xf numFmtId="182" fontId="43" fillId="7" borderId="0" xfId="3" applyNumberFormat="1" applyFont="1" applyFill="1" applyBorder="1" applyAlignment="1">
      <alignment horizontal="right" vertical="center"/>
    </xf>
    <xf numFmtId="191"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2"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2"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0"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0" fontId="10" fillId="7" borderId="50" xfId="16" applyNumberFormat="1" applyFont="1" applyFill="1" applyBorder="1" applyAlignment="1">
      <alignment horizontal="right" vertical="center"/>
    </xf>
    <xf numFmtId="178" fontId="1" fillId="7" borderId="0" xfId="0" applyNumberFormat="1" applyFont="1" applyFill="1" applyAlignment="1">
      <alignmen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0" fontId="1" fillId="7" borderId="49" xfId="0" applyFont="1"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3" fillId="7" borderId="64" xfId="0" applyFont="1" applyFill="1" applyBorder="1" applyAlignment="1">
      <alignment horizontal="right" vertical="center"/>
    </xf>
    <xf numFmtId="182" fontId="43" fillId="7" borderId="49" xfId="3" applyNumberFormat="1" applyFont="1" applyFill="1" applyBorder="1" applyAlignment="1">
      <alignment horizontal="right" vertical="center"/>
    </xf>
    <xf numFmtId="182" fontId="43"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3"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3" fillId="7" borderId="49" xfId="3" applyFont="1" applyFill="1" applyBorder="1" applyAlignment="1">
      <alignment horizontal="right" vertical="center"/>
    </xf>
    <xf numFmtId="165" fontId="17" fillId="11" borderId="50" xfId="3" applyFont="1" applyFill="1" applyBorder="1" applyAlignment="1">
      <alignment horizontal="right" vertical="center"/>
    </xf>
    <xf numFmtId="182" fontId="17" fillId="11" borderId="51" xfId="3" applyNumberFormat="1" applyFont="1" applyFill="1" applyBorder="1" applyAlignment="1">
      <alignment horizontal="right" vertical="center"/>
    </xf>
    <xf numFmtId="165" fontId="17" fillId="11" borderId="51" xfId="3" applyFont="1" applyFill="1" applyBorder="1" applyAlignment="1">
      <alignment horizontal="right" vertical="center"/>
    </xf>
    <xf numFmtId="165" fontId="43" fillId="7" borderId="52" xfId="3" applyFont="1" applyFill="1" applyBorder="1" applyAlignment="1">
      <alignment horizontal="right" vertical="center"/>
    </xf>
    <xf numFmtId="165" fontId="43" fillId="7" borderId="58" xfId="3"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71" fontId="23" fillId="7" borderId="49" xfId="9" applyNumberFormat="1" applyFont="1" applyFill="1" applyBorder="1" applyAlignment="1">
      <alignment horizontal="righ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89"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1" fontId="38" fillId="0" borderId="49" xfId="0" applyNumberFormat="1" applyFont="1" applyBorder="1" applyAlignment="1">
      <alignment vertical="center"/>
    </xf>
    <xf numFmtId="49" fontId="37" fillId="7" borderId="50" xfId="10" applyNumberFormat="1" applyFont="1" applyFill="1" applyBorder="1" applyAlignment="1">
      <alignment horizontal="center" vertical="center" wrapText="1"/>
    </xf>
    <xf numFmtId="49" fontId="40"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49" fontId="40"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89" fontId="13" fillId="11" borderId="50" xfId="14" applyNumberFormat="1" applyFont="1" applyFill="1" applyBorder="1" applyAlignment="1">
      <alignment vertical="center"/>
    </xf>
    <xf numFmtId="189"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89" fontId="38" fillId="11" borderId="49" xfId="14" applyNumberFormat="1" applyFont="1" applyFill="1" applyBorder="1" applyAlignment="1">
      <alignment vertical="center"/>
    </xf>
    <xf numFmtId="189" fontId="38" fillId="0" borderId="49" xfId="14" applyNumberFormat="1" applyFont="1" applyFill="1" applyBorder="1" applyAlignment="1">
      <alignment vertical="center"/>
    </xf>
    <xf numFmtId="191" fontId="38" fillId="0" borderId="49" xfId="14" applyNumberFormat="1" applyFont="1" applyFill="1" applyBorder="1" applyAlignment="1">
      <alignment vertical="center"/>
    </xf>
    <xf numFmtId="171" fontId="13" fillId="0" borderId="0" xfId="14" applyNumberFormat="1" applyFont="1" applyFill="1" applyBorder="1" applyAlignment="1">
      <alignment vertical="center"/>
    </xf>
    <xf numFmtId="189" fontId="13" fillId="11" borderId="0" xfId="14" applyNumberFormat="1" applyFont="1" applyFill="1" applyBorder="1" applyAlignment="1">
      <alignment vertical="center"/>
    </xf>
    <xf numFmtId="189"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1" fontId="13" fillId="0" borderId="49" xfId="14" applyNumberFormat="1" applyFont="1" applyFill="1" applyBorder="1" applyAlignment="1">
      <alignment vertical="center"/>
    </xf>
    <xf numFmtId="189" fontId="13" fillId="11" borderId="49" xfId="14" applyNumberFormat="1" applyFont="1" applyFill="1" applyBorder="1" applyAlignment="1">
      <alignment vertical="center"/>
    </xf>
    <xf numFmtId="189" fontId="13" fillId="0" borderId="49" xfId="14" applyNumberFormat="1" applyFont="1" applyFill="1" applyBorder="1" applyAlignment="1">
      <alignment vertical="center"/>
    </xf>
    <xf numFmtId="191"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91" fontId="38" fillId="11" borderId="0" xfId="14" applyNumberFormat="1" applyFont="1" applyFill="1" applyBorder="1" applyAlignment="1">
      <alignment vertical="center"/>
    </xf>
    <xf numFmtId="191" fontId="38" fillId="11" borderId="49" xfId="14" applyNumberFormat="1" applyFont="1" applyFill="1" applyBorder="1" applyAlignment="1">
      <alignment vertical="center"/>
    </xf>
    <xf numFmtId="191" fontId="13" fillId="11" borderId="49" xfId="14" applyNumberFormat="1" applyFont="1" applyFill="1" applyBorder="1" applyAlignment="1">
      <alignment vertical="center"/>
    </xf>
    <xf numFmtId="189" fontId="40" fillId="10" borderId="0" xfId="14" applyNumberFormat="1" applyFont="1" applyFill="1" applyBorder="1" applyAlignment="1">
      <alignment vertical="center"/>
    </xf>
    <xf numFmtId="189" fontId="40" fillId="10" borderId="45" xfId="14" applyNumberFormat="1" applyFont="1" applyFill="1" applyBorder="1" applyAlignment="1">
      <alignment vertical="center"/>
    </xf>
    <xf numFmtId="189" fontId="40" fillId="10" borderId="48" xfId="14" applyNumberFormat="1" applyFont="1" applyFill="1" applyBorder="1" applyAlignment="1">
      <alignment vertical="center"/>
    </xf>
    <xf numFmtId="49" fontId="40" fillId="10" borderId="49" xfId="10" applyNumberFormat="1" applyFont="1" applyFill="1" applyBorder="1" applyAlignment="1">
      <alignment horizontal="center" vertical="center" wrapText="1"/>
    </xf>
    <xf numFmtId="189" fontId="40" fillId="10" borderId="53" xfId="14" applyNumberFormat="1" applyFont="1" applyFill="1" applyBorder="1" applyAlignment="1">
      <alignment vertical="center"/>
    </xf>
    <xf numFmtId="189" fontId="41" fillId="10" borderId="45" xfId="14" applyNumberFormat="1" applyFont="1" applyFill="1" applyBorder="1" applyAlignment="1">
      <alignment vertical="center"/>
    </xf>
    <xf numFmtId="0" fontId="40" fillId="10" borderId="69" xfId="0" applyFont="1" applyFill="1" applyBorder="1" applyAlignment="1">
      <alignment horizontal="center" vertical="center"/>
    </xf>
    <xf numFmtId="189" fontId="41" fillId="10" borderId="71" xfId="14" applyNumberFormat="1" applyFont="1" applyFill="1" applyBorder="1" applyAlignment="1">
      <alignment vertical="center"/>
    </xf>
    <xf numFmtId="189" fontId="41" fillId="10" borderId="50" xfId="14" applyNumberFormat="1" applyFont="1" applyFill="1" applyBorder="1" applyAlignment="1">
      <alignment vertical="center"/>
    </xf>
    <xf numFmtId="171" fontId="40" fillId="10" borderId="45" xfId="14" applyNumberFormat="1" applyFont="1" applyFill="1" applyBorder="1" applyAlignment="1">
      <alignment horizontal="center" vertical="center"/>
    </xf>
    <xf numFmtId="189" fontId="13" fillId="0" borderId="51" xfId="14" applyNumberFormat="1" applyFont="1" applyFill="1" applyBorder="1" applyAlignment="1">
      <alignment vertical="center"/>
    </xf>
    <xf numFmtId="189" fontId="38" fillId="0" borderId="52" xfId="14" applyNumberFormat="1" applyFont="1" applyFill="1" applyBorder="1" applyAlignment="1">
      <alignment vertical="center"/>
    </xf>
    <xf numFmtId="189" fontId="38" fillId="0" borderId="58" xfId="14" applyNumberFormat="1" applyFont="1" applyFill="1" applyBorder="1" applyAlignment="1">
      <alignment vertical="center"/>
    </xf>
    <xf numFmtId="189" fontId="13" fillId="0" borderId="52" xfId="14" applyNumberFormat="1" applyFont="1" applyFill="1" applyBorder="1" applyAlignment="1">
      <alignment vertical="center"/>
    </xf>
    <xf numFmtId="171" fontId="13" fillId="0" borderId="58" xfId="14" applyNumberFormat="1" applyFont="1" applyFill="1" applyBorder="1" applyAlignment="1">
      <alignment vertical="center"/>
    </xf>
    <xf numFmtId="189" fontId="13" fillId="0" borderId="58" xfId="14" applyNumberFormat="1" applyFont="1" applyFill="1" applyBorder="1" applyAlignment="1">
      <alignment vertical="center"/>
    </xf>
    <xf numFmtId="171" fontId="40" fillId="10" borderId="73" xfId="14" applyNumberFormat="1" applyFont="1" applyFill="1" applyBorder="1" applyAlignment="1">
      <alignment horizontal="center" vertical="center"/>
    </xf>
    <xf numFmtId="189" fontId="40" fillId="10" borderId="65" xfId="14" applyNumberFormat="1" applyFont="1" applyFill="1" applyBorder="1" applyAlignment="1">
      <alignment vertical="center"/>
    </xf>
    <xf numFmtId="189" fontId="41" fillId="10" borderId="69" xfId="14" applyNumberFormat="1" applyFont="1" applyFill="1" applyBorder="1" applyAlignment="1">
      <alignment vertical="center"/>
    </xf>
    <xf numFmtId="189" fontId="41" fillId="10" borderId="51" xfId="14" applyNumberFormat="1" applyFont="1" applyFill="1" applyBorder="1" applyAlignment="1">
      <alignment vertical="center"/>
    </xf>
    <xf numFmtId="189" fontId="41" fillId="10" borderId="70" xfId="14" applyNumberFormat="1" applyFont="1" applyFill="1" applyBorder="1" applyAlignment="1">
      <alignment vertical="center"/>
    </xf>
    <xf numFmtId="189" fontId="40" fillId="10" borderId="52" xfId="14" applyNumberFormat="1" applyFont="1" applyFill="1" applyBorder="1" applyAlignment="1">
      <alignment vertical="center"/>
    </xf>
    <xf numFmtId="189" fontId="40" fillId="10" borderId="74" xfId="14" applyNumberFormat="1" applyFont="1" applyFill="1" applyBorder="1" applyAlignment="1">
      <alignment vertical="center"/>
    </xf>
    <xf numFmtId="189" fontId="40" fillId="10" borderId="70" xfId="14" applyNumberFormat="1" applyFont="1" applyFill="1" applyBorder="1" applyAlignment="1">
      <alignment vertical="center"/>
    </xf>
    <xf numFmtId="171" fontId="40" fillId="10" borderId="69" xfId="14" applyNumberFormat="1" applyFont="1" applyFill="1" applyBorder="1" applyAlignment="1">
      <alignment horizontal="center" vertical="center"/>
    </xf>
    <xf numFmtId="171" fontId="40" fillId="10" borderId="70" xfId="14" applyNumberFormat="1" applyFont="1" applyFill="1" applyBorder="1" applyAlignment="1">
      <alignment horizontal="center" vertical="center"/>
    </xf>
    <xf numFmtId="189" fontId="41" fillId="10" borderId="76" xfId="14" applyNumberFormat="1" applyFont="1" applyFill="1" applyBorder="1" applyAlignment="1">
      <alignment vertical="center"/>
    </xf>
    <xf numFmtId="189" fontId="41"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6"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4" fillId="7" borderId="49" xfId="9" applyFont="1" applyFill="1" applyBorder="1" applyAlignment="1">
      <alignment vertical="center"/>
    </xf>
    <xf numFmtId="0" fontId="43" fillId="0" borderId="49" xfId="9" applyFont="1" applyBorder="1" applyAlignment="1">
      <alignment vertical="center"/>
    </xf>
    <xf numFmtId="0" fontId="43" fillId="0" borderId="52" xfId="9" applyFont="1" applyBorder="1" applyAlignment="1">
      <alignment vertical="center"/>
    </xf>
    <xf numFmtId="167" fontId="43" fillId="0" borderId="49" xfId="16" applyNumberFormat="1" applyFont="1" applyBorder="1" applyAlignment="1">
      <alignment vertical="center"/>
    </xf>
    <xf numFmtId="188" fontId="17" fillId="11" borderId="66" xfId="20" applyNumberFormat="1" applyFont="1" applyFill="1" applyBorder="1" applyAlignment="1">
      <alignment vertical="center"/>
    </xf>
    <xf numFmtId="188" fontId="17" fillId="11" borderId="47" xfId="20" applyNumberFormat="1" applyFont="1" applyFill="1" applyBorder="1" applyAlignment="1">
      <alignment vertical="center"/>
    </xf>
    <xf numFmtId="188" fontId="17" fillId="11" borderId="56" xfId="20" applyNumberFormat="1" applyFont="1" applyFill="1" applyBorder="1" applyAlignment="1">
      <alignment vertical="center"/>
    </xf>
    <xf numFmtId="188" fontId="46" fillId="11" borderId="6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0" fontId="17" fillId="11" borderId="50" xfId="16" applyNumberFormat="1" applyFont="1" applyFill="1" applyBorder="1" applyAlignment="1">
      <alignment vertical="center"/>
    </xf>
    <xf numFmtId="190" fontId="17" fillId="11" borderId="57" xfId="16" applyNumberFormat="1" applyFont="1" applyFill="1" applyBorder="1" applyAlignment="1">
      <alignment vertical="center"/>
    </xf>
    <xf numFmtId="189" fontId="43" fillId="11" borderId="78" xfId="14" applyNumberFormat="1" applyFont="1" applyFill="1" applyBorder="1" applyAlignment="1">
      <alignment vertical="center"/>
    </xf>
    <xf numFmtId="189" fontId="43" fillId="11" borderId="79" xfId="14" applyNumberFormat="1" applyFont="1" applyFill="1" applyBorder="1" applyAlignment="1">
      <alignment vertical="center"/>
    </xf>
    <xf numFmtId="189" fontId="43" fillId="11" borderId="77" xfId="14" applyNumberFormat="1" applyFont="1" applyFill="1" applyBorder="1" applyAlignment="1">
      <alignment vertical="center"/>
    </xf>
    <xf numFmtId="189" fontId="46"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3" fillId="11" borderId="66" xfId="16" applyFont="1" applyFill="1" applyBorder="1" applyAlignment="1">
      <alignment vertical="center"/>
    </xf>
    <xf numFmtId="9" fontId="43" fillId="11" borderId="47" xfId="16" applyFont="1" applyFill="1" applyBorder="1" applyAlignment="1">
      <alignment vertical="center"/>
    </xf>
    <xf numFmtId="9" fontId="43" fillId="11" borderId="56" xfId="16" applyFont="1" applyFill="1" applyBorder="1" applyAlignment="1">
      <alignment vertical="center"/>
    </xf>
    <xf numFmtId="9" fontId="46" fillId="11" borderId="57" xfId="16" applyFont="1" applyFill="1" applyBorder="1" applyAlignment="1">
      <alignment vertical="center"/>
    </xf>
    <xf numFmtId="189" fontId="29" fillId="7" borderId="79" xfId="14" applyNumberFormat="1" applyFont="1" applyFill="1" applyBorder="1" applyAlignment="1">
      <alignment vertical="center"/>
    </xf>
    <xf numFmtId="189" fontId="29" fillId="7" borderId="77" xfId="14" applyNumberFormat="1" applyFont="1" applyFill="1" applyBorder="1" applyAlignment="1">
      <alignment vertical="center"/>
    </xf>
    <xf numFmtId="189" fontId="29" fillId="7" borderId="78" xfId="14" applyNumberFormat="1" applyFont="1" applyFill="1" applyBorder="1" applyAlignment="1">
      <alignment vertical="center"/>
    </xf>
    <xf numFmtId="189" fontId="46" fillId="7" borderId="67" xfId="14" applyNumberFormat="1" applyFont="1" applyFill="1" applyBorder="1" applyAlignment="1">
      <alignment vertical="center"/>
    </xf>
    <xf numFmtId="9" fontId="43" fillId="7" borderId="78" xfId="16" applyFont="1" applyFill="1" applyBorder="1" applyAlignment="1">
      <alignment vertical="center"/>
    </xf>
    <xf numFmtId="9" fontId="43" fillId="7" borderId="79" xfId="16" applyFont="1" applyFill="1" applyBorder="1" applyAlignment="1">
      <alignment vertical="center"/>
    </xf>
    <xf numFmtId="9" fontId="43" fillId="7" borderId="77" xfId="16" applyFont="1" applyFill="1" applyBorder="1" applyAlignment="1">
      <alignment vertical="center"/>
    </xf>
    <xf numFmtId="9" fontId="46" fillId="7" borderId="67" xfId="16" applyFont="1" applyFill="1" applyBorder="1" applyAlignment="1">
      <alignment vertical="center"/>
    </xf>
    <xf numFmtId="0" fontId="25" fillId="10" borderId="80"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21" fillId="10" borderId="51" xfId="0" applyFont="1" applyFill="1" applyBorder="1" applyAlignment="1">
      <alignment horizontal="center" vertical="center"/>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8"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7" fontId="25" fillId="10" borderId="49" xfId="9" applyNumberFormat="1" applyFont="1" applyFill="1" applyBorder="1" applyAlignment="1">
      <alignment horizontal="center" vertical="center"/>
    </xf>
    <xf numFmtId="17" fontId="46" fillId="0" borderId="51" xfId="9" applyNumberFormat="1" applyFont="1" applyBorder="1" applyAlignment="1">
      <alignment horizontal="center" vertical="center"/>
    </xf>
    <xf numFmtId="190" fontId="43"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3" fillId="0" borderId="52" xfId="16" applyNumberFormat="1" applyFont="1" applyFill="1" applyBorder="1" applyAlignment="1">
      <alignment vertical="center"/>
    </xf>
    <xf numFmtId="167" fontId="43" fillId="0" borderId="58" xfId="16" applyNumberFormat="1" applyFont="1" applyFill="1" applyBorder="1" applyAlignment="1">
      <alignment vertical="center"/>
    </xf>
    <xf numFmtId="167" fontId="46" fillId="0" borderId="51" xfId="16" applyNumberFormat="1" applyFont="1" applyFill="1" applyBorder="1" applyAlignment="1">
      <alignment vertical="center"/>
    </xf>
    <xf numFmtId="188" fontId="43" fillId="0" borderId="58" xfId="14" applyNumberFormat="1" applyFont="1" applyFill="1" applyBorder="1" applyAlignment="1">
      <alignment vertical="center"/>
    </xf>
    <xf numFmtId="190" fontId="46" fillId="0" borderId="83" xfId="16" applyNumberFormat="1" applyFont="1" applyFill="1" applyBorder="1" applyAlignment="1">
      <alignment vertical="center"/>
    </xf>
    <xf numFmtId="188" fontId="43" fillId="0" borderId="52" xfId="20" applyNumberFormat="1" applyFont="1" applyFill="1" applyBorder="1" applyAlignment="1">
      <alignment vertical="center"/>
    </xf>
    <xf numFmtId="190" fontId="46" fillId="0" borderId="51" xfId="16" applyNumberFormat="1" applyFont="1" applyFill="1" applyBorder="1" applyAlignment="1">
      <alignment vertical="center"/>
    </xf>
    <xf numFmtId="0" fontId="43" fillId="7" borderId="66" xfId="14" applyFont="1" applyFill="1" applyBorder="1" applyAlignment="1">
      <alignment horizontal="left" vertical="center"/>
    </xf>
    <xf numFmtId="0" fontId="43" fillId="7" borderId="47" xfId="14" applyFont="1" applyFill="1" applyBorder="1" applyAlignment="1">
      <alignment horizontal="left" vertical="center"/>
    </xf>
    <xf numFmtId="0" fontId="43" fillId="7" borderId="56" xfId="14" applyFont="1" applyFill="1" applyBorder="1" applyAlignment="1">
      <alignment horizontal="left" vertical="center"/>
    </xf>
    <xf numFmtId="177" fontId="46" fillId="0" borderId="57" xfId="14" applyNumberFormat="1" applyFont="1" applyFill="1" applyBorder="1" applyAlignment="1">
      <alignment horizontal="center" vertical="center"/>
    </xf>
    <xf numFmtId="17" fontId="25" fillId="10" borderId="86" xfId="9" applyNumberFormat="1" applyFont="1" applyFill="1" applyBorder="1" applyAlignment="1">
      <alignment horizontal="center" vertical="center"/>
    </xf>
    <xf numFmtId="0" fontId="25" fillId="7" borderId="57" xfId="14" applyFont="1" applyFill="1" applyBorder="1" applyAlignment="1">
      <alignment vertical="center"/>
    </xf>
    <xf numFmtId="0" fontId="46"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3" fillId="0" borderId="50" xfId="9" applyFont="1" applyBorder="1" applyAlignment="1">
      <alignment vertical="center"/>
    </xf>
    <xf numFmtId="189" fontId="29" fillId="7" borderId="81" xfId="14" applyNumberFormat="1" applyFont="1" applyFill="1" applyBorder="1" applyAlignment="1">
      <alignment vertical="center"/>
    </xf>
    <xf numFmtId="189" fontId="29" fillId="7" borderId="84" xfId="14" applyNumberFormat="1" applyFont="1" applyFill="1" applyBorder="1" applyAlignment="1">
      <alignment vertical="center"/>
    </xf>
    <xf numFmtId="189" fontId="29" fillId="7" borderId="85" xfId="14" applyNumberFormat="1" applyFont="1" applyFill="1" applyBorder="1" applyAlignment="1">
      <alignment vertical="center"/>
    </xf>
    <xf numFmtId="189" fontId="46" fillId="7" borderId="83"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3" fillId="7" borderId="81" xfId="16" applyFont="1" applyFill="1" applyBorder="1" applyAlignment="1">
      <alignment vertical="center"/>
    </xf>
    <xf numFmtId="9" fontId="43" fillId="7" borderId="84" xfId="16" applyFont="1" applyFill="1" applyBorder="1" applyAlignment="1">
      <alignment vertical="center"/>
    </xf>
    <xf numFmtId="9" fontId="43" fillId="7" borderId="85" xfId="16" applyFont="1" applyFill="1" applyBorder="1" applyAlignment="1">
      <alignment vertical="center"/>
    </xf>
    <xf numFmtId="9" fontId="46" fillId="7" borderId="83" xfId="16" applyFont="1" applyFill="1" applyBorder="1" applyAlignment="1">
      <alignment vertical="center"/>
    </xf>
    <xf numFmtId="188" fontId="43" fillId="0" borderId="52" xfId="14" applyNumberFormat="1" applyFont="1" applyFill="1" applyBorder="1" applyAlignment="1">
      <alignment vertical="center"/>
    </xf>
    <xf numFmtId="0" fontId="43"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7" xfId="0" applyFont="1" applyFill="1" applyBorder="1" applyAlignment="1">
      <alignment vertical="center"/>
    </xf>
    <xf numFmtId="0" fontId="10" fillId="5" borderId="0" xfId="0" applyFont="1" applyFill="1" applyAlignment="1">
      <alignment vertical="center"/>
    </xf>
    <xf numFmtId="188" fontId="43" fillId="0" borderId="0" xfId="9" applyNumberFormat="1" applyFont="1" applyAlignment="1">
      <alignment vertical="center"/>
    </xf>
    <xf numFmtId="188" fontId="43" fillId="0" borderId="52" xfId="9" applyNumberFormat="1" applyFont="1" applyBorder="1" applyAlignment="1">
      <alignment vertical="center"/>
    </xf>
    <xf numFmtId="188" fontId="43" fillId="0" borderId="49" xfId="9" applyNumberFormat="1" applyFont="1" applyBorder="1" applyAlignment="1">
      <alignment vertical="center"/>
    </xf>
    <xf numFmtId="188" fontId="43" fillId="0" borderId="58" xfId="9" applyNumberFormat="1" applyFont="1" applyBorder="1" applyAlignment="1">
      <alignment vertical="center"/>
    </xf>
    <xf numFmtId="188" fontId="17" fillId="0" borderId="50" xfId="9" applyNumberFormat="1" applyFont="1" applyBorder="1" applyAlignment="1">
      <alignment vertical="center"/>
    </xf>
    <xf numFmtId="188" fontId="17" fillId="0" borderId="51" xfId="9" applyNumberFormat="1" applyFont="1" applyBorder="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67" fontId="37" fillId="0" borderId="0" xfId="16" applyNumberFormat="1" applyFont="1" applyAlignment="1">
      <alignment vertical="center"/>
    </xf>
    <xf numFmtId="185" fontId="1" fillId="0" borderId="0" xfId="9" applyNumberFormat="1"/>
    <xf numFmtId="193" fontId="43" fillId="0" borderId="0" xfId="9" applyNumberFormat="1" applyFont="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6" fontId="1" fillId="5" borderId="0" xfId="0" applyNumberFormat="1" applyFont="1" applyFill="1"/>
    <xf numFmtId="167" fontId="38" fillId="0" borderId="0" xfId="16" applyNumberFormat="1" applyFont="1" applyFill="1" applyAlignment="1">
      <alignment vertical="center"/>
    </xf>
    <xf numFmtId="0" fontId="36" fillId="0" borderId="0" xfId="0" applyFont="1" applyAlignment="1">
      <alignment vertical="center"/>
    </xf>
    <xf numFmtId="167" fontId="42" fillId="0" borderId="0" xfId="16" applyNumberFormat="1" applyFont="1" applyFill="1" applyAlignment="1">
      <alignment vertical="center"/>
    </xf>
    <xf numFmtId="0" fontId="0" fillId="7" borderId="0" xfId="0" applyFill="1"/>
    <xf numFmtId="14" fontId="40"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8" fillId="0" borderId="0" xfId="0" applyNumberFormat="1" applyFont="1" applyAlignment="1">
      <alignment vertical="center"/>
    </xf>
    <xf numFmtId="14" fontId="36" fillId="7" borderId="0" xfId="0" applyNumberFormat="1" applyFont="1" applyFill="1" applyAlignment="1">
      <alignment horizontal="center" vertical="center"/>
    </xf>
    <xf numFmtId="0" fontId="43" fillId="12" borderId="0" xfId="0" applyFont="1" applyFill="1" applyAlignment="1">
      <alignment horizontal="right" vertical="center"/>
    </xf>
    <xf numFmtId="165" fontId="43" fillId="12" borderId="0" xfId="3" applyFont="1" applyFill="1" applyBorder="1" applyAlignment="1">
      <alignment horizontal="right" vertical="center"/>
    </xf>
    <xf numFmtId="165" fontId="43" fillId="12" borderId="52" xfId="3" applyFont="1" applyFill="1" applyBorder="1" applyAlignment="1">
      <alignment horizontal="right" vertical="center"/>
    </xf>
    <xf numFmtId="181" fontId="38" fillId="0" borderId="0" xfId="0" applyNumberFormat="1" applyFont="1" applyAlignment="1">
      <alignment vertical="center"/>
    </xf>
    <xf numFmtId="194" fontId="38" fillId="0" borderId="0" xfId="0" applyNumberFormat="1" applyFont="1" applyAlignment="1">
      <alignment vertical="center"/>
    </xf>
    <xf numFmtId="0" fontId="23" fillId="7" borderId="53" xfId="9" applyFont="1" applyFill="1" applyBorder="1" applyAlignment="1">
      <alignment horizontal="left" vertical="center"/>
    </xf>
    <xf numFmtId="171" fontId="23" fillId="11" borderId="53" xfId="9" applyNumberFormat="1" applyFont="1" applyFill="1" applyBorder="1" applyAlignment="1">
      <alignment horizontal="right" vertical="center"/>
    </xf>
    <xf numFmtId="171" fontId="23" fillId="7" borderId="53" xfId="9" applyNumberFormat="1" applyFont="1" applyFill="1" applyBorder="1" applyAlignment="1">
      <alignment horizontal="right" vertical="center"/>
    </xf>
    <xf numFmtId="0" fontId="23" fillId="7" borderId="49" xfId="9" applyFont="1" applyFill="1" applyBorder="1" applyAlignment="1">
      <alignment horizontal="left" vertical="center"/>
    </xf>
    <xf numFmtId="171" fontId="23" fillId="11" borderId="50" xfId="9" applyNumberFormat="1" applyFont="1" applyFill="1" applyBorder="1" applyAlignment="1">
      <alignment horizontal="right" vertical="center"/>
    </xf>
    <xf numFmtId="171" fontId="23" fillId="7" borderId="50" xfId="9" applyNumberFormat="1" applyFont="1" applyFill="1" applyBorder="1" applyAlignment="1">
      <alignment horizontal="right" vertical="center"/>
    </xf>
    <xf numFmtId="17" fontId="46" fillId="0" borderId="83" xfId="9" applyNumberFormat="1" applyFont="1" applyBorder="1" applyAlignment="1">
      <alignment horizontal="center" vertical="center"/>
    </xf>
    <xf numFmtId="0" fontId="30" fillId="0" borderId="0" xfId="0" applyFont="1" applyAlignment="1">
      <alignment vertical="center"/>
    </xf>
    <xf numFmtId="0" fontId="16" fillId="0" borderId="0" xfId="10" applyFont="1" applyAlignment="1">
      <alignment vertical="center"/>
    </xf>
    <xf numFmtId="186" fontId="0" fillId="0" borderId="49" xfId="3" applyNumberFormat="1" applyFont="1" applyBorder="1" applyAlignment="1">
      <alignment horizontal="right" vertical="center"/>
    </xf>
    <xf numFmtId="186" fontId="26" fillId="0" borderId="0" xfId="0" applyNumberFormat="1" applyFont="1" applyAlignment="1" applyProtection="1">
      <alignment horizontal="right" vertical="center"/>
      <protection locked="0"/>
    </xf>
    <xf numFmtId="179" fontId="26" fillId="0" borderId="49" xfId="0" applyNumberFormat="1" applyFont="1" applyBorder="1" applyAlignment="1" applyProtection="1">
      <alignment horizontal="right" vertical="center"/>
      <protection locked="0"/>
    </xf>
    <xf numFmtId="167" fontId="1" fillId="0" borderId="0" xfId="16" applyNumberFormat="1" applyFont="1" applyFill="1" applyAlignment="1">
      <alignment horizontal="right" vertical="center"/>
    </xf>
    <xf numFmtId="165" fontId="1" fillId="0" borderId="49" xfId="3" applyFont="1" applyFill="1" applyBorder="1" applyAlignment="1">
      <alignment horizontal="right" vertical="center"/>
    </xf>
    <xf numFmtId="167" fontId="1" fillId="0" borderId="49" xfId="16" applyNumberFormat="1" applyFont="1" applyFill="1" applyBorder="1" applyAlignment="1">
      <alignment horizontal="right" vertical="center"/>
    </xf>
    <xf numFmtId="172" fontId="1" fillId="0" borderId="0" xfId="16" applyNumberFormat="1" applyFont="1" applyFill="1" applyAlignment="1">
      <alignment horizontal="right" vertical="center"/>
    </xf>
    <xf numFmtId="172" fontId="1" fillId="0" borderId="49" xfId="10" applyNumberFormat="1" applyBorder="1" applyAlignment="1">
      <alignment horizontal="right" vertical="center"/>
    </xf>
    <xf numFmtId="17" fontId="21" fillId="10" borderId="53" xfId="0" applyNumberFormat="1" applyFont="1" applyFill="1" applyBorder="1" applyAlignment="1">
      <alignment horizontal="center" vertical="center"/>
    </xf>
    <xf numFmtId="0" fontId="47" fillId="0" borderId="0" xfId="14" applyFont="1" applyFill="1" applyBorder="1" applyAlignment="1">
      <alignment vertical="center" wrapText="1"/>
    </xf>
    <xf numFmtId="0" fontId="23" fillId="0" borderId="0" xfId="14" applyFont="1" applyFill="1" applyBorder="1" applyAlignment="1">
      <alignment vertical="center"/>
    </xf>
    <xf numFmtId="176" fontId="23" fillId="0" borderId="0" xfId="12" applyNumberFormat="1" applyFont="1" applyAlignment="1">
      <alignment vertical="center"/>
    </xf>
    <xf numFmtId="167" fontId="23" fillId="0" borderId="0" xfId="16" applyNumberFormat="1" applyFont="1" applyFill="1" applyBorder="1" applyAlignment="1">
      <alignment vertical="center"/>
    </xf>
    <xf numFmtId="174" fontId="23" fillId="0" borderId="0" xfId="0" applyNumberFormat="1" applyFont="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0" fontId="23" fillId="0" borderId="0" xfId="16" applyNumberFormat="1" applyFont="1" applyFill="1" applyBorder="1" applyAlignment="1">
      <alignment vertical="center"/>
    </xf>
    <xf numFmtId="169" fontId="23" fillId="0" borderId="0" xfId="12" applyNumberFormat="1" applyFont="1" applyAlignment="1">
      <alignment vertical="center"/>
    </xf>
    <xf numFmtId="10" fontId="23" fillId="0" borderId="0" xfId="16" applyNumberFormat="1" applyFont="1" applyFill="1" applyAlignment="1">
      <alignment vertical="center"/>
    </xf>
    <xf numFmtId="175" fontId="23" fillId="0" borderId="0" xfId="12" quotePrefix="1" applyNumberFormat="1" applyFont="1" applyAlignment="1">
      <alignment horizontal="left" vertical="center"/>
    </xf>
    <xf numFmtId="0" fontId="23" fillId="0" borderId="0" xfId="0" applyFont="1" applyAlignment="1">
      <alignment horizontal="center" vertical="center"/>
    </xf>
    <xf numFmtId="0" fontId="23" fillId="0" borderId="0" xfId="12" applyFont="1" applyAlignment="1">
      <alignment horizontal="center" vertical="center"/>
    </xf>
    <xf numFmtId="176" fontId="23" fillId="0" borderId="0" xfId="0" applyNumberFormat="1" applyFont="1" applyAlignment="1">
      <alignment vertical="center"/>
    </xf>
    <xf numFmtId="166" fontId="23" fillId="0" borderId="0" xfId="7" applyFont="1" applyFill="1" applyAlignment="1">
      <alignment vertical="center"/>
    </xf>
    <xf numFmtId="167" fontId="23" fillId="0" borderId="0" xfId="16" applyNumberFormat="1" applyFont="1" applyFill="1" applyAlignment="1">
      <alignment vertical="center"/>
    </xf>
    <xf numFmtId="176" fontId="24" fillId="0" borderId="0" xfId="0" applyNumberFormat="1" applyFont="1" applyAlignment="1">
      <alignment vertical="center"/>
    </xf>
    <xf numFmtId="167" fontId="24" fillId="0" borderId="0" xfId="16" applyNumberFormat="1" applyFont="1" applyFill="1" applyAlignment="1">
      <alignment vertical="center"/>
    </xf>
    <xf numFmtId="0" fontId="24" fillId="0" borderId="0" xfId="12" applyFont="1" applyAlignment="1">
      <alignment vertical="center"/>
    </xf>
    <xf numFmtId="166" fontId="24" fillId="0" borderId="0" xfId="7" applyFont="1" applyFill="1" applyAlignment="1">
      <alignment vertical="center"/>
    </xf>
    <xf numFmtId="167" fontId="23" fillId="0" borderId="0" xfId="0" applyNumberFormat="1" applyFont="1" applyAlignment="1">
      <alignment horizontal="right" vertical="center"/>
    </xf>
    <xf numFmtId="0" fontId="1" fillId="0" borderId="0" xfId="12" applyFont="1" applyAlignment="1">
      <alignment horizontal="left" vertical="center" wrapText="1"/>
    </xf>
    <xf numFmtId="0" fontId="1" fillId="0" borderId="0" xfId="12" applyFont="1" applyAlignment="1">
      <alignment vertical="center" wrapText="1"/>
    </xf>
    <xf numFmtId="3" fontId="23" fillId="0" borderId="0" xfId="11" applyNumberFormat="1" applyFont="1" applyAlignment="1">
      <alignment vertical="center"/>
    </xf>
    <xf numFmtId="3" fontId="28" fillId="0" borderId="0" xfId="11" applyNumberFormat="1" applyFont="1" applyAlignment="1">
      <alignment vertical="center"/>
    </xf>
    <xf numFmtId="0" fontId="0" fillId="7" borderId="49" xfId="0" applyFill="1" applyBorder="1" applyAlignment="1">
      <alignment horizontal="right" vertical="center"/>
    </xf>
    <xf numFmtId="0" fontId="10" fillId="7" borderId="49" xfId="0" applyFont="1" applyFill="1" applyBorder="1" applyAlignment="1">
      <alignment horizontal="right" vertical="center"/>
    </xf>
    <xf numFmtId="0" fontId="10" fillId="7" borderId="0" xfId="0" applyFont="1" applyFill="1" applyAlignment="1">
      <alignment horizontal="right" vertical="center"/>
    </xf>
    <xf numFmtId="0" fontId="0" fillId="7" borderId="0" xfId="0" applyFill="1" applyAlignment="1">
      <alignment horizontal="right" vertical="center"/>
    </xf>
    <xf numFmtId="181" fontId="0" fillId="7" borderId="0" xfId="0" applyNumberFormat="1" applyFill="1" applyAlignment="1">
      <alignment vertical="center"/>
    </xf>
    <xf numFmtId="181" fontId="1" fillId="11" borderId="0" xfId="16" applyNumberFormat="1" applyFont="1" applyFill="1" applyBorder="1" applyAlignment="1">
      <alignment horizontal="right" vertical="center"/>
    </xf>
    <xf numFmtId="181" fontId="1" fillId="7" borderId="0" xfId="16" applyNumberFormat="1" applyFont="1" applyFill="1" applyBorder="1" applyAlignment="1">
      <alignment horizontal="right" vertical="center"/>
    </xf>
    <xf numFmtId="181" fontId="10" fillId="7" borderId="49" xfId="0" applyNumberFormat="1" applyFont="1" applyFill="1" applyBorder="1" applyAlignment="1">
      <alignment vertical="center"/>
    </xf>
    <xf numFmtId="181" fontId="10" fillId="11" borderId="50" xfId="16" applyNumberFormat="1" applyFont="1" applyFill="1" applyBorder="1" applyAlignment="1">
      <alignment horizontal="right" vertical="center"/>
    </xf>
    <xf numFmtId="181" fontId="10" fillId="7" borderId="50" xfId="16" applyNumberFormat="1" applyFont="1" applyFill="1" applyBorder="1" applyAlignment="1">
      <alignment horizontal="right" vertical="center"/>
    </xf>
    <xf numFmtId="181" fontId="0" fillId="7" borderId="0" xfId="0" applyNumberFormat="1" applyFill="1"/>
    <xf numFmtId="181" fontId="0" fillId="7" borderId="49" xfId="0" applyNumberFormat="1" applyFill="1" applyBorder="1" applyAlignment="1">
      <alignment vertical="center"/>
    </xf>
    <xf numFmtId="167" fontId="1" fillId="7" borderId="0" xfId="16" applyNumberFormat="1" applyFont="1" applyFill="1" applyAlignment="1">
      <alignment vertical="center"/>
    </xf>
    <xf numFmtId="167" fontId="10" fillId="7" borderId="49" xfId="16" applyNumberFormat="1" applyFont="1" applyFill="1" applyBorder="1" applyAlignment="1">
      <alignment vertical="center"/>
    </xf>
    <xf numFmtId="167" fontId="10" fillId="7" borderId="50" xfId="16" applyNumberFormat="1" applyFont="1" applyFill="1" applyBorder="1" applyAlignment="1">
      <alignment vertical="center"/>
    </xf>
    <xf numFmtId="167" fontId="0" fillId="7" borderId="0" xfId="16" applyNumberFormat="1" applyFont="1" applyFill="1"/>
    <xf numFmtId="0" fontId="25" fillId="10" borderId="87" xfId="9" applyFont="1" applyFill="1" applyBorder="1" applyAlignment="1">
      <alignment horizontal="center" vertical="center"/>
    </xf>
    <xf numFmtId="0" fontId="25" fillId="10" borderId="0" xfId="9" applyFont="1" applyFill="1" applyAlignment="1">
      <alignment horizontal="center" vertical="center"/>
    </xf>
    <xf numFmtId="0" fontId="46" fillId="0" borderId="87" xfId="14" applyFont="1" applyFill="1" applyBorder="1" applyAlignment="1">
      <alignment horizontal="center" vertical="center"/>
    </xf>
    <xf numFmtId="0" fontId="46" fillId="0" borderId="88" xfId="14" applyFont="1" applyFill="1" applyBorder="1" applyAlignment="1">
      <alignment horizontal="center" vertical="center"/>
    </xf>
    <xf numFmtId="0" fontId="46" fillId="0" borderId="64" xfId="14" applyFont="1" applyFill="1" applyBorder="1" applyAlignment="1">
      <alignment horizontal="center" vertical="center"/>
    </xf>
    <xf numFmtId="0" fontId="46" fillId="0" borderId="0" xfId="14" applyFont="1" applyFill="1" applyBorder="1" applyAlignment="1">
      <alignment horizontal="center" vertical="center"/>
    </xf>
    <xf numFmtId="0" fontId="46" fillId="0" borderId="49" xfId="14" applyFont="1" applyFill="1" applyBorder="1" applyAlignment="1">
      <alignment horizontal="center" vertical="center"/>
    </xf>
    <xf numFmtId="17" fontId="46" fillId="7" borderId="50" xfId="9" applyNumberFormat="1" applyFont="1" applyFill="1" applyBorder="1" applyAlignment="1">
      <alignment horizontal="center" vertical="center"/>
    </xf>
    <xf numFmtId="17" fontId="46" fillId="7" borderId="57" xfId="9" applyNumberFormat="1" applyFont="1" applyFill="1" applyBorder="1" applyAlignment="1">
      <alignment horizontal="center" vertical="center"/>
    </xf>
    <xf numFmtId="17" fontId="46" fillId="7" borderId="68" xfId="9" applyNumberFormat="1" applyFont="1" applyFill="1" applyBorder="1" applyAlignment="1">
      <alignment horizontal="center" vertical="center"/>
    </xf>
    <xf numFmtId="17" fontId="46" fillId="7" borderId="51" xfId="9" applyNumberFormat="1" applyFont="1" applyFill="1" applyBorder="1" applyAlignment="1">
      <alignment horizontal="center" vertical="center"/>
    </xf>
    <xf numFmtId="0" fontId="46" fillId="0" borderId="65" xfId="14" applyFont="1" applyFill="1" applyBorder="1" applyAlignment="1">
      <alignment horizontal="center" vertical="center"/>
    </xf>
    <xf numFmtId="0" fontId="46" fillId="0" borderId="52" xfId="14" applyFont="1" applyFill="1" applyBorder="1" applyAlignment="1">
      <alignment horizontal="center" vertical="center"/>
    </xf>
    <xf numFmtId="0" fontId="46" fillId="0" borderId="58" xfId="14" applyFont="1" applyFill="1" applyBorder="1" applyAlignment="1">
      <alignment horizontal="center" vertical="center"/>
    </xf>
    <xf numFmtId="0" fontId="25" fillId="10" borderId="87" xfId="9" applyFont="1" applyFill="1" applyBorder="1" applyAlignment="1">
      <alignment horizontal="left" vertical="center"/>
    </xf>
    <xf numFmtId="176" fontId="1" fillId="0" borderId="0" xfId="12" applyNumberFormat="1" applyFont="1" applyAlignment="1">
      <alignment vertical="center"/>
    </xf>
    <xf numFmtId="173" fontId="10" fillId="7" borderId="0" xfId="16" applyNumberFormat="1" applyFont="1" applyFill="1" applyBorder="1" applyAlignment="1">
      <alignment vertical="center"/>
    </xf>
    <xf numFmtId="0" fontId="1" fillId="7" borderId="0" xfId="0" applyFont="1" applyFill="1" applyAlignment="1">
      <alignment horizontal="left" vertical="center" wrapText="1" indent="2"/>
    </xf>
    <xf numFmtId="0" fontId="1" fillId="7" borderId="53" xfId="0" applyFont="1" applyFill="1" applyBorder="1" applyAlignment="1">
      <alignment vertical="center"/>
    </xf>
    <xf numFmtId="41" fontId="1" fillId="11" borderId="0" xfId="20" applyFont="1" applyFill="1" applyAlignment="1">
      <alignment horizontal="right" vertical="center"/>
    </xf>
    <xf numFmtId="41" fontId="1" fillId="0" borderId="0" xfId="20" applyFont="1" applyAlignment="1">
      <alignment horizontal="right" vertical="center"/>
    </xf>
    <xf numFmtId="0" fontId="47" fillId="0" borderId="0" xfId="12" applyFont="1" applyAlignment="1">
      <alignment vertical="center" wrapText="1"/>
    </xf>
    <xf numFmtId="0" fontId="47" fillId="0" borderId="0" xfId="0" applyFont="1" applyAlignment="1">
      <alignment vertical="center" wrapText="1"/>
    </xf>
    <xf numFmtId="0" fontId="23" fillId="0" borderId="0" xfId="12" applyFont="1" applyAlignment="1">
      <alignment vertical="center" wrapText="1"/>
    </xf>
    <xf numFmtId="171" fontId="31" fillId="8" borderId="1" xfId="5" applyNumberFormat="1" applyFont="1" applyFill="1" applyBorder="1" applyAlignment="1">
      <alignment horizontal="right" vertical="center"/>
    </xf>
    <xf numFmtId="176" fontId="0" fillId="7" borderId="0" xfId="0" applyNumberFormat="1" applyFill="1" applyAlignment="1">
      <alignment vertical="center"/>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23" fillId="0" borderId="0" xfId="12" applyFont="1" applyAlignment="1">
      <alignment horizontal="center" vertical="center"/>
    </xf>
    <xf numFmtId="0" fontId="48" fillId="13" borderId="0" xfId="0" applyFont="1" applyFill="1" applyAlignment="1">
      <alignment horizontal="center" vertical="center"/>
    </xf>
    <xf numFmtId="0" fontId="47" fillId="0" borderId="0" xfId="0" applyFont="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7" fillId="0" borderId="0" xfId="12" applyFont="1" applyAlignment="1">
      <alignment horizontal="left" vertical="center" wrapText="1"/>
    </xf>
    <xf numFmtId="0" fontId="23" fillId="0" borderId="0" xfId="12" applyFont="1" applyAlignment="1">
      <alignment horizontal="left" vertical="center"/>
    </xf>
    <xf numFmtId="0" fontId="1" fillId="0" borderId="0" xfId="12" applyFont="1" applyAlignment="1">
      <alignment horizontal="left" vertical="center" wrapText="1"/>
    </xf>
    <xf numFmtId="0" fontId="23" fillId="0" borderId="0" xfId="12" applyFont="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wrapText="1"/>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50" xfId="0" applyFont="1" applyFill="1" applyBorder="1" applyAlignment="1">
      <alignment horizontal="center" vertical="center"/>
    </xf>
    <xf numFmtId="0" fontId="0" fillId="0" borderId="53" xfId="0" applyBorder="1" applyAlignment="1">
      <alignment horizontal="justify" vertical="center" wrapText="1"/>
    </xf>
    <xf numFmtId="0" fontId="10" fillId="7" borderId="0" xfId="0" applyFont="1" applyFill="1" applyAlignment="1">
      <alignment horizontal="center" vertical="center"/>
    </xf>
    <xf numFmtId="0" fontId="10" fillId="7" borderId="49" xfId="0" applyFont="1" applyFill="1" applyBorder="1" applyAlignment="1">
      <alignment horizontal="center" vertical="center"/>
    </xf>
    <xf numFmtId="0" fontId="0" fillId="0" borderId="53" xfId="0"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6" fillId="0" borderId="87" xfId="9" applyNumberFormat="1" applyFont="1" applyBorder="1" applyAlignment="1">
      <alignment horizontal="center" vertical="center" wrapText="1"/>
    </xf>
    <xf numFmtId="17" fontId="46" fillId="0" borderId="52" xfId="9" applyNumberFormat="1" applyFont="1" applyBorder="1" applyAlignment="1">
      <alignment horizontal="center" vertical="center" wrapText="1"/>
    </xf>
    <xf numFmtId="17" fontId="46" fillId="0" borderId="64" xfId="9" applyNumberFormat="1" applyFont="1" applyBorder="1" applyAlignment="1">
      <alignment horizontal="center" vertical="center" wrapText="1"/>
    </xf>
    <xf numFmtId="17" fontId="46" fillId="0" borderId="58" xfId="9" applyNumberFormat="1" applyFont="1" applyBorder="1" applyAlignment="1">
      <alignment horizontal="center" vertical="center" wrapText="1"/>
    </xf>
    <xf numFmtId="17" fontId="46" fillId="0" borderId="82" xfId="9" applyNumberFormat="1" applyFont="1" applyBorder="1" applyAlignment="1">
      <alignment horizontal="center" vertical="center"/>
    </xf>
    <xf numFmtId="17" fontId="46" fillId="0" borderId="65" xfId="9" applyNumberFormat="1" applyFont="1" applyBorder="1" applyAlignment="1">
      <alignment horizontal="center" vertical="center"/>
    </xf>
    <xf numFmtId="17" fontId="46" fillId="0" borderId="64" xfId="9" applyNumberFormat="1" applyFont="1" applyBorder="1" applyAlignment="1">
      <alignment horizontal="center" vertical="center"/>
    </xf>
    <xf numFmtId="17" fontId="46" fillId="0" borderId="58" xfId="9" applyNumberFormat="1" applyFont="1" applyBorder="1" applyAlignment="1">
      <alignment horizontal="center" vertical="center"/>
    </xf>
    <xf numFmtId="17" fontId="46" fillId="0" borderId="54" xfId="9" applyNumberFormat="1" applyFont="1" applyBorder="1" applyAlignment="1">
      <alignment horizontal="center" vertical="center"/>
    </xf>
    <xf numFmtId="17" fontId="46" fillId="0" borderId="50" xfId="9" applyNumberFormat="1" applyFont="1" applyBorder="1" applyAlignment="1">
      <alignment horizontal="center" vertical="center"/>
    </xf>
    <xf numFmtId="17" fontId="46" fillId="0" borderId="51" xfId="9" applyNumberFormat="1" applyFont="1" applyBorder="1" applyAlignment="1">
      <alignment horizontal="center" vertical="center"/>
    </xf>
    <xf numFmtId="0" fontId="17" fillId="0" borderId="82" xfId="9" applyFont="1" applyBorder="1" applyAlignment="1">
      <alignment horizontal="center" vertical="center"/>
    </xf>
    <xf numFmtId="0" fontId="17" fillId="0" borderId="65" xfId="9" applyFont="1" applyBorder="1" applyAlignment="1">
      <alignment horizontal="center" vertical="center"/>
    </xf>
    <xf numFmtId="0" fontId="17" fillId="0" borderId="64" xfId="9" applyFont="1" applyBorder="1" applyAlignment="1">
      <alignment horizontal="center" vertical="center"/>
    </xf>
    <xf numFmtId="0" fontId="17" fillId="0" borderId="58" xfId="9" applyFont="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0" fontId="40" fillId="10" borderId="45" xfId="10" applyFont="1" applyFill="1" applyBorder="1" applyAlignment="1">
      <alignment horizontal="center" vertical="center"/>
    </xf>
    <xf numFmtId="0" fontId="40" fillId="10" borderId="70"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80" fontId="21" fillId="10" borderId="44" xfId="13" applyNumberFormat="1" applyFont="1" applyFill="1" applyBorder="1" applyAlignment="1">
      <alignment horizontal="center" vertical="center" wrapText="1"/>
    </xf>
    <xf numFmtId="180" fontId="21" fillId="10" borderId="89"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7" borderId="28" xfId="0" applyFont="1" applyFill="1" applyBorder="1" applyAlignment="1">
      <alignment horizontal="left" vertical="center"/>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21" fillId="10" borderId="30" xfId="0" applyFont="1" applyFill="1" applyBorder="1" applyAlignment="1">
      <alignment horizontal="center" vertical="center" wrapText="1"/>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5" borderId="33"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41" xfId="0" applyFont="1" applyFill="1" applyBorder="1" applyAlignment="1">
      <alignment horizontal="left" vertical="center"/>
    </xf>
    <xf numFmtId="0" fontId="21" fillId="10" borderId="31" xfId="0" applyFont="1" applyFill="1" applyBorder="1" applyAlignment="1">
      <alignment horizontal="center" vertical="center" wrapText="1"/>
    </xf>
    <xf numFmtId="0" fontId="21" fillId="10" borderId="90"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 fillId="0" borderId="33" xfId="0" applyFont="1" applyBorder="1" applyAlignment="1">
      <alignment horizontal="left" vertical="center"/>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0" fillId="7" borderId="28" xfId="0" applyFont="1" applyFill="1" applyBorder="1" applyAlignment="1">
      <alignment horizontal="left" vertical="center" indent="4"/>
    </xf>
    <xf numFmtId="0" fontId="1" fillId="0" borderId="33"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50</xdr:row>
      <xdr:rowOff>0</xdr:rowOff>
    </xdr:from>
    <xdr:to>
      <xdr:col>2</xdr:col>
      <xdr:colOff>596900</xdr:colOff>
      <xdr:row>51</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50</xdr:row>
      <xdr:rowOff>0</xdr:rowOff>
    </xdr:from>
    <xdr:to>
      <xdr:col>3</xdr:col>
      <xdr:colOff>596900</xdr:colOff>
      <xdr:row>51</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Q18"/>
  <sheetViews>
    <sheetView showGridLines="0" workbookViewId="0">
      <selection activeCell="E37" sqref="E37"/>
    </sheetView>
  </sheetViews>
  <sheetFormatPr baseColWidth="10" defaultColWidth="11.42578125" defaultRowHeight="12.75"/>
  <cols>
    <col min="1" max="1" width="5.85546875" style="86" customWidth="1"/>
    <col min="2" max="2" width="22.85546875" style="86" customWidth="1"/>
    <col min="3" max="8" width="13.85546875" style="86" customWidth="1"/>
    <col min="9" max="10" width="11.42578125" style="86"/>
    <col min="18" max="16384" width="11.42578125" style="86"/>
  </cols>
  <sheetData>
    <row r="4" spans="2:17" ht="27.75" customHeight="1">
      <c r="B4" s="807" t="s">
        <v>0</v>
      </c>
      <c r="C4" s="809" t="s">
        <v>1</v>
      </c>
      <c r="D4" s="809"/>
      <c r="E4" s="809"/>
      <c r="F4" s="809"/>
      <c r="G4" s="809"/>
      <c r="H4" s="809"/>
      <c r="I4"/>
      <c r="J4"/>
    </row>
    <row r="5" spans="2:17" ht="12.75" customHeight="1">
      <c r="B5" s="808"/>
      <c r="C5" s="281" t="s">
        <v>478</v>
      </c>
      <c r="D5" s="282" t="s">
        <v>479</v>
      </c>
      <c r="E5" s="282" t="s">
        <v>2</v>
      </c>
      <c r="F5" s="281" t="s">
        <v>469</v>
      </c>
      <c r="G5" s="282" t="s">
        <v>470</v>
      </c>
      <c r="H5" s="282" t="s">
        <v>2</v>
      </c>
      <c r="I5"/>
      <c r="J5"/>
    </row>
    <row r="6" spans="2:17" s="85" customFormat="1" ht="6" customHeight="1">
      <c r="B6" s="131"/>
      <c r="C6" s="278"/>
      <c r="D6" s="121"/>
      <c r="E6" s="121"/>
      <c r="F6" s="278"/>
      <c r="G6" s="121"/>
      <c r="H6" s="121"/>
      <c r="I6"/>
      <c r="J6"/>
      <c r="K6"/>
      <c r="L6"/>
      <c r="M6"/>
      <c r="N6"/>
      <c r="O6"/>
      <c r="P6"/>
      <c r="Q6"/>
    </row>
    <row r="7" spans="2:17">
      <c r="B7" s="117" t="s">
        <v>5</v>
      </c>
      <c r="C7" s="279">
        <v>168.57400000000001</v>
      </c>
      <c r="D7" s="132">
        <v>31.728999999999999</v>
      </c>
      <c r="E7" s="185" t="s">
        <v>480</v>
      </c>
      <c r="F7" s="279">
        <v>137.816</v>
      </c>
      <c r="G7" s="132">
        <v>27.413</v>
      </c>
      <c r="H7" s="185" t="s">
        <v>480</v>
      </c>
      <c r="I7"/>
      <c r="J7"/>
    </row>
    <row r="8" spans="2:17">
      <c r="B8" s="117" t="s">
        <v>6</v>
      </c>
      <c r="C8" s="280">
        <v>1011.924</v>
      </c>
      <c r="D8" s="132">
        <v>1200.4110000000001</v>
      </c>
      <c r="E8" s="185">
        <v>-0.15701872108802739</v>
      </c>
      <c r="F8" s="280">
        <v>502.46499999999997</v>
      </c>
      <c r="G8" s="132">
        <v>563.70800000000008</v>
      </c>
      <c r="H8" s="185">
        <v>-0.10864312729285397</v>
      </c>
      <c r="I8"/>
      <c r="J8"/>
    </row>
    <row r="9" spans="2:17">
      <c r="B9" s="117" t="s">
        <v>7</v>
      </c>
      <c r="C9" s="280">
        <v>787.79499999999996</v>
      </c>
      <c r="D9" s="132">
        <v>784.58500000000004</v>
      </c>
      <c r="E9" s="185">
        <v>4.091334909538169E-3</v>
      </c>
      <c r="F9" s="280">
        <v>373.43199999999996</v>
      </c>
      <c r="G9" s="132">
        <v>391.89900000000006</v>
      </c>
      <c r="H9" s="185">
        <v>-4.7121834962579934E-2</v>
      </c>
      <c r="I9"/>
      <c r="J9"/>
    </row>
    <row r="10" spans="2:17">
      <c r="B10" s="117" t="s">
        <v>8</v>
      </c>
      <c r="C10" s="280">
        <v>99.966999999999999</v>
      </c>
      <c r="D10" s="132">
        <v>64.161000000000001</v>
      </c>
      <c r="E10" s="185">
        <v>0.55806486806627076</v>
      </c>
      <c r="F10" s="279">
        <v>44.061</v>
      </c>
      <c r="G10" s="516">
        <v>16.788000000000004</v>
      </c>
      <c r="H10" s="185">
        <v>1.6245532523230874</v>
      </c>
      <c r="I10"/>
      <c r="J10"/>
    </row>
    <row r="11" spans="2:17" s="117" customFormat="1">
      <c r="B11" s="285" t="s">
        <v>9</v>
      </c>
      <c r="C11" s="286">
        <v>2076.6120000000001</v>
      </c>
      <c r="D11" s="287">
        <v>2071.86</v>
      </c>
      <c r="E11" s="288">
        <v>2.2935912658190727E-3</v>
      </c>
      <c r="F11" s="286">
        <v>1061.405</v>
      </c>
      <c r="G11" s="287">
        <v>994.83500000000026</v>
      </c>
      <c r="H11" s="288">
        <v>6.6915619173028462E-2</v>
      </c>
      <c r="I11"/>
      <c r="J11"/>
      <c r="K11"/>
      <c r="L11"/>
      <c r="M11"/>
      <c r="N11"/>
      <c r="O11"/>
      <c r="P11"/>
      <c r="Q11"/>
    </row>
    <row r="12" spans="2:17">
      <c r="B12" s="117" t="s">
        <v>10</v>
      </c>
      <c r="I12"/>
      <c r="J12"/>
    </row>
    <row r="13" spans="2:17">
      <c r="I13"/>
      <c r="J13"/>
    </row>
    <row r="14" spans="2:17">
      <c r="I14"/>
      <c r="J14"/>
    </row>
    <row r="15" spans="2:17">
      <c r="I15"/>
      <c r="J15"/>
    </row>
    <row r="16" spans="2:17">
      <c r="I16"/>
      <c r="J16"/>
    </row>
    <row r="17" spans="9:10">
      <c r="I17"/>
      <c r="J17"/>
    </row>
    <row r="18" spans="9:10">
      <c r="I18"/>
      <c r="J18"/>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5"/>
  <sheetViews>
    <sheetView showGridLines="0" topLeftCell="A8" workbookViewId="0">
      <selection activeCell="A48" sqref="A48"/>
    </sheetView>
  </sheetViews>
  <sheetFormatPr baseColWidth="10" defaultColWidth="11.42578125" defaultRowHeight="12.75"/>
  <cols>
    <col min="1" max="1" width="6.140625" style="86" customWidth="1"/>
    <col min="2" max="2" width="55.42578125" style="146" customWidth="1"/>
    <col min="3" max="3" width="9.140625" style="146" customWidth="1"/>
    <col min="4" max="4" width="16.28515625" style="146" customWidth="1"/>
    <col min="5" max="5" width="13.42578125" style="146" customWidth="1"/>
    <col min="6" max="6" width="9.140625" style="146" customWidth="1"/>
    <col min="7" max="7" width="17.28515625" style="146" customWidth="1"/>
    <col min="8" max="8" width="13.7109375" style="146" customWidth="1"/>
    <col min="9" max="16384" width="11.42578125" style="86"/>
  </cols>
  <sheetData>
    <row r="1" spans="2:8">
      <c r="B1" s="94"/>
      <c r="C1" s="94"/>
      <c r="D1" s="94"/>
      <c r="E1" s="94"/>
      <c r="F1" s="94"/>
      <c r="G1" s="94"/>
      <c r="H1" s="94"/>
    </row>
    <row r="2" spans="2:8">
      <c r="B2" s="388"/>
      <c r="C2" s="388"/>
      <c r="D2" s="388"/>
      <c r="E2" s="388"/>
      <c r="F2" s="388"/>
      <c r="G2" s="388"/>
      <c r="H2" s="388"/>
    </row>
    <row r="3" spans="2:8" s="118" customFormat="1">
      <c r="B3" s="847" t="s">
        <v>138</v>
      </c>
      <c r="C3" s="859" t="s">
        <v>139</v>
      </c>
      <c r="D3" s="859"/>
      <c r="E3" s="859"/>
      <c r="F3" s="860"/>
      <c r="G3" s="860"/>
      <c r="H3" s="860"/>
    </row>
    <row r="4" spans="2:8" s="118" customFormat="1" ht="38.25">
      <c r="B4" s="858"/>
      <c r="C4" s="645" t="s">
        <v>112</v>
      </c>
      <c r="D4" s="646" t="s">
        <v>140</v>
      </c>
      <c r="E4" s="647" t="s">
        <v>141</v>
      </c>
      <c r="F4" s="430" t="s">
        <v>112</v>
      </c>
      <c r="G4" s="431" t="s">
        <v>140</v>
      </c>
      <c r="H4" s="431" t="s">
        <v>142</v>
      </c>
    </row>
    <row r="5" spans="2:8" s="118" customFormat="1">
      <c r="B5" s="848"/>
      <c r="C5" s="861" t="s">
        <v>478</v>
      </c>
      <c r="D5" s="862"/>
      <c r="E5" s="862"/>
      <c r="F5" s="863" t="s">
        <v>479</v>
      </c>
      <c r="G5" s="848"/>
      <c r="H5" s="848"/>
    </row>
    <row r="6" spans="2:8">
      <c r="B6" s="94"/>
      <c r="F6" s="94"/>
      <c r="G6" s="94"/>
      <c r="H6" s="94"/>
    </row>
    <row r="7" spans="2:8">
      <c r="B7" s="98" t="s">
        <v>97</v>
      </c>
      <c r="F7" s="94"/>
      <c r="G7" s="94"/>
      <c r="H7" s="94"/>
    </row>
    <row r="8" spans="2:8">
      <c r="B8" s="94" t="s">
        <v>5</v>
      </c>
      <c r="C8" s="429">
        <v>17.974999999999998</v>
      </c>
      <c r="D8" s="429">
        <v>-0.26100000000000001</v>
      </c>
      <c r="E8" s="429">
        <v>17.713999999999999</v>
      </c>
      <c r="F8" s="222">
        <v>7.1539999999999981</v>
      </c>
      <c r="G8" s="222">
        <v>-1.7200000000000002</v>
      </c>
      <c r="H8" s="222">
        <v>5.4339999999999975</v>
      </c>
    </row>
    <row r="9" spans="2:8">
      <c r="B9" s="94" t="s">
        <v>6</v>
      </c>
      <c r="C9" s="429">
        <v>263.85399999999998</v>
      </c>
      <c r="D9" s="429">
        <v>-102.515</v>
      </c>
      <c r="E9" s="429">
        <v>161.339</v>
      </c>
      <c r="F9" s="222">
        <v>336.80499999999995</v>
      </c>
      <c r="G9" s="222">
        <v>-94.995000000000005</v>
      </c>
      <c r="H9" s="222">
        <v>241.80999999999995</v>
      </c>
    </row>
    <row r="10" spans="2:8">
      <c r="B10" s="94" t="s">
        <v>7</v>
      </c>
      <c r="C10" s="429">
        <v>412.137</v>
      </c>
      <c r="D10" s="429">
        <v>-40.03</v>
      </c>
      <c r="E10" s="429">
        <v>372.10699999999997</v>
      </c>
      <c r="F10" s="222">
        <v>356.99699999999996</v>
      </c>
      <c r="G10" s="222">
        <v>-37.869</v>
      </c>
      <c r="H10" s="222">
        <v>319.12799999999993</v>
      </c>
    </row>
    <row r="11" spans="2:8">
      <c r="B11" s="388" t="s">
        <v>44</v>
      </c>
      <c r="C11" s="432">
        <v>99.966999999999999</v>
      </c>
      <c r="D11" s="432">
        <v>-25.251000000000001</v>
      </c>
      <c r="E11" s="432">
        <v>74.715999999999994</v>
      </c>
      <c r="F11" s="433">
        <v>64.161000000000016</v>
      </c>
      <c r="G11" s="433">
        <v>-29.063000000000002</v>
      </c>
      <c r="H11" s="433">
        <v>35.098000000000013</v>
      </c>
    </row>
    <row r="12" spans="2:8">
      <c r="B12" s="380" t="s">
        <v>143</v>
      </c>
      <c r="C12" s="364">
        <v>793.93299999999999</v>
      </c>
      <c r="D12" s="364">
        <v>-168.05699999999999</v>
      </c>
      <c r="E12" s="364">
        <v>625.87599999999998</v>
      </c>
      <c r="F12" s="365">
        <v>765.11699999999996</v>
      </c>
      <c r="G12" s="365">
        <v>-163.64699999999999</v>
      </c>
      <c r="H12" s="365">
        <v>601.4699999999998</v>
      </c>
    </row>
    <row r="13" spans="2:8">
      <c r="B13" s="94"/>
      <c r="F13" s="94"/>
      <c r="G13" s="94"/>
      <c r="H13" s="94"/>
    </row>
    <row r="14" spans="2:8">
      <c r="B14" s="98" t="s">
        <v>99</v>
      </c>
      <c r="F14" s="94"/>
      <c r="G14" s="94"/>
      <c r="H14" s="94"/>
    </row>
    <row r="15" spans="2:8">
      <c r="B15" s="94" t="s">
        <v>5</v>
      </c>
      <c r="C15" s="429">
        <v>151.55900000000003</v>
      </c>
      <c r="D15" s="429">
        <v>-113.988</v>
      </c>
      <c r="E15" s="429">
        <v>37.571000000000026</v>
      </c>
      <c r="F15" s="223">
        <v>24.991999999999962</v>
      </c>
      <c r="G15" s="223">
        <v>-83.935000000000002</v>
      </c>
      <c r="H15" s="223">
        <v>-58.94300000000004</v>
      </c>
    </row>
    <row r="16" spans="2:8">
      <c r="B16" s="94" t="s">
        <v>6</v>
      </c>
      <c r="C16" s="429">
        <v>781.00699999999983</v>
      </c>
      <c r="D16" s="429">
        <v>-390.37200000000001</v>
      </c>
      <c r="E16" s="429">
        <v>390.63499999999982</v>
      </c>
      <c r="F16" s="223">
        <v>894.50699999999995</v>
      </c>
      <c r="G16" s="223">
        <v>-358.709</v>
      </c>
      <c r="H16" s="223">
        <v>535.798</v>
      </c>
    </row>
    <row r="17" spans="1:8">
      <c r="B17" s="388" t="s">
        <v>7</v>
      </c>
      <c r="C17" s="432">
        <v>374.10699999999997</v>
      </c>
      <c r="D17" s="432">
        <v>-74.216000000000008</v>
      </c>
      <c r="E17" s="432">
        <v>299.89099999999996</v>
      </c>
      <c r="F17" s="434">
        <v>426.91499999999991</v>
      </c>
      <c r="G17" s="434">
        <v>-82.162999999999997</v>
      </c>
      <c r="H17" s="434">
        <v>344.7519999999999</v>
      </c>
    </row>
    <row r="18" spans="1:8">
      <c r="B18" s="380" t="s">
        <v>144</v>
      </c>
      <c r="C18" s="364">
        <v>1306.6729999999998</v>
      </c>
      <c r="D18" s="364">
        <v>-578.57600000000002</v>
      </c>
      <c r="E18" s="364">
        <v>728.09699999999975</v>
      </c>
      <c r="F18" s="365">
        <v>1346.4139999999998</v>
      </c>
      <c r="G18" s="365">
        <v>-524.80700000000002</v>
      </c>
      <c r="H18" s="365">
        <v>821.60699999999986</v>
      </c>
    </row>
    <row r="19" spans="1:8">
      <c r="A19" s="85"/>
      <c r="B19" s="379"/>
      <c r="C19" s="379"/>
      <c r="D19" s="379"/>
      <c r="E19" s="379"/>
      <c r="F19" s="379"/>
      <c r="G19" s="379"/>
      <c r="H19" s="379"/>
    </row>
    <row r="20" spans="1:8">
      <c r="B20" s="392" t="s">
        <v>145</v>
      </c>
      <c r="C20" s="435">
        <v>-23.993999999999989</v>
      </c>
      <c r="D20" s="435">
        <v>-18.815000000000001</v>
      </c>
      <c r="E20" s="435">
        <v>-42.80899999999999</v>
      </c>
      <c r="F20" s="436">
        <v>-39.671000000000006</v>
      </c>
      <c r="G20" s="436">
        <v>-12.388</v>
      </c>
      <c r="H20" s="436">
        <v>-52.059000000000005</v>
      </c>
    </row>
    <row r="21" spans="1:8" ht="9" customHeight="1">
      <c r="B21" s="379"/>
      <c r="C21" s="437"/>
      <c r="D21" s="437"/>
      <c r="E21" s="437"/>
      <c r="F21" s="437"/>
      <c r="G21" s="437"/>
      <c r="H21" s="437"/>
    </row>
    <row r="22" spans="1:8">
      <c r="B22" s="438" t="s">
        <v>146</v>
      </c>
      <c r="C22" s="439">
        <v>2076.6119999999996</v>
      </c>
      <c r="D22" s="439">
        <v>-765.44800000000009</v>
      </c>
      <c r="E22" s="439">
        <v>1311.1639999999998</v>
      </c>
      <c r="F22" s="440">
        <v>2071.86</v>
      </c>
      <c r="G22" s="440">
        <v>-700.84199999999998</v>
      </c>
      <c r="H22" s="440">
        <v>1371.0179999999998</v>
      </c>
    </row>
    <row r="23" spans="1:8">
      <c r="B23" s="94"/>
      <c r="C23" s="94"/>
      <c r="D23" s="94"/>
      <c r="E23" s="94"/>
      <c r="F23" s="94"/>
      <c r="G23" s="94"/>
      <c r="H23" s="94"/>
    </row>
    <row r="24" spans="1:8">
      <c r="B24" s="388"/>
      <c r="C24" s="388"/>
      <c r="D24" s="388"/>
      <c r="E24" s="388"/>
      <c r="F24" s="388"/>
      <c r="G24" s="388"/>
      <c r="H24" s="388"/>
    </row>
    <row r="25" spans="1:8">
      <c r="B25" s="847" t="s">
        <v>138</v>
      </c>
      <c r="C25" s="859" t="s">
        <v>12</v>
      </c>
      <c r="D25" s="859"/>
      <c r="E25" s="859"/>
      <c r="F25" s="859"/>
      <c r="G25" s="859"/>
      <c r="H25" s="859"/>
    </row>
    <row r="26" spans="1:8" ht="38.25">
      <c r="B26" s="858"/>
      <c r="C26" s="645" t="s">
        <v>112</v>
      </c>
      <c r="D26" s="646" t="s">
        <v>140</v>
      </c>
      <c r="E26" s="647" t="s">
        <v>141</v>
      </c>
      <c r="F26" s="430" t="s">
        <v>112</v>
      </c>
      <c r="G26" s="431" t="s">
        <v>140</v>
      </c>
      <c r="H26" s="431" t="s">
        <v>142</v>
      </c>
    </row>
    <row r="27" spans="1:8">
      <c r="B27" s="848"/>
      <c r="C27" s="864" t="str">
        <f>'Reported EBITDA'!$F$5</f>
        <v>Q2 2025</v>
      </c>
      <c r="D27" s="864"/>
      <c r="E27" s="864"/>
      <c r="F27" s="865" t="str">
        <f>'Reported EBITDA'!$G$5</f>
        <v>Q2 2024</v>
      </c>
      <c r="G27" s="865"/>
      <c r="H27" s="865"/>
    </row>
    <row r="28" spans="1:8">
      <c r="B28" s="94"/>
      <c r="F28" s="94"/>
      <c r="G28" s="94"/>
      <c r="H28" s="94"/>
    </row>
    <row r="29" spans="1:8">
      <c r="B29" s="98" t="s">
        <v>97</v>
      </c>
      <c r="F29" s="94"/>
      <c r="G29" s="94"/>
      <c r="H29" s="94"/>
    </row>
    <row r="30" spans="1:8">
      <c r="B30" s="94" t="s">
        <v>5</v>
      </c>
      <c r="C30" s="429">
        <v>9.2199999999999989</v>
      </c>
      <c r="D30" s="429">
        <v>-0.219</v>
      </c>
      <c r="E30" s="429">
        <v>9.0009999999999994</v>
      </c>
      <c r="F30" s="222">
        <v>8.8719999999999999</v>
      </c>
      <c r="G30" s="222">
        <v>-0.19000000000000017</v>
      </c>
      <c r="H30" s="222">
        <v>8.6820000000000004</v>
      </c>
    </row>
    <row r="31" spans="1:8">
      <c r="B31" s="94" t="s">
        <v>6</v>
      </c>
      <c r="C31" s="429">
        <v>133.85299999999998</v>
      </c>
      <c r="D31" s="429">
        <v>-50.531000000000006</v>
      </c>
      <c r="E31" s="429">
        <v>83.321999999999974</v>
      </c>
      <c r="F31" s="222">
        <v>175.92199999999997</v>
      </c>
      <c r="G31" s="222">
        <v>-49.577000000000005</v>
      </c>
      <c r="H31" s="222">
        <v>126.34499999999997</v>
      </c>
    </row>
    <row r="32" spans="1:8">
      <c r="B32" s="94" t="s">
        <v>7</v>
      </c>
      <c r="C32" s="429">
        <v>199.31800000000001</v>
      </c>
      <c r="D32" s="429">
        <v>-25.694000000000003</v>
      </c>
      <c r="E32" s="429">
        <v>173.62400000000002</v>
      </c>
      <c r="F32" s="222">
        <v>171.93499999999997</v>
      </c>
      <c r="G32" s="222">
        <v>-19.175000000000001</v>
      </c>
      <c r="H32" s="222">
        <v>152.75999999999996</v>
      </c>
    </row>
    <row r="33" spans="2:8">
      <c r="B33" s="388" t="s">
        <v>44</v>
      </c>
      <c r="C33" s="432">
        <v>44.061000000000007</v>
      </c>
      <c r="D33" s="432">
        <v>-12.763999999999999</v>
      </c>
      <c r="E33" s="432">
        <v>31.297000000000008</v>
      </c>
      <c r="F33" s="433">
        <v>16.788000000000025</v>
      </c>
      <c r="G33" s="433">
        <v>-12.403000000000002</v>
      </c>
      <c r="H33" s="433">
        <v>4.3850000000000229</v>
      </c>
    </row>
    <row r="34" spans="2:8">
      <c r="B34" s="380" t="s">
        <v>143</v>
      </c>
      <c r="C34" s="364">
        <v>386.452</v>
      </c>
      <c r="D34" s="364">
        <v>-89.208000000000013</v>
      </c>
      <c r="E34" s="364">
        <v>297.24400000000003</v>
      </c>
      <c r="F34" s="365">
        <v>373.51699999999994</v>
      </c>
      <c r="G34" s="365">
        <v>-81.345000000000013</v>
      </c>
      <c r="H34" s="365">
        <v>292.17199999999997</v>
      </c>
    </row>
    <row r="35" spans="2:8">
      <c r="B35" s="94"/>
      <c r="F35" s="94"/>
      <c r="G35" s="94"/>
      <c r="H35" s="94"/>
    </row>
    <row r="36" spans="2:8">
      <c r="B36" s="98" t="s">
        <v>99</v>
      </c>
      <c r="F36" s="94"/>
      <c r="G36" s="94"/>
      <c r="H36" s="94"/>
    </row>
    <row r="37" spans="2:8">
      <c r="B37" s="94" t="s">
        <v>5</v>
      </c>
      <c r="C37" s="429">
        <v>129.09300000000007</v>
      </c>
      <c r="D37" s="429">
        <v>-56.006999999999998</v>
      </c>
      <c r="E37" s="429">
        <v>73.08600000000007</v>
      </c>
      <c r="F37" s="223">
        <v>16.939999999999962</v>
      </c>
      <c r="G37" s="223">
        <v>-48.935000000000002</v>
      </c>
      <c r="H37" s="223">
        <v>-31.99500000000004</v>
      </c>
    </row>
    <row r="38" spans="2:8">
      <c r="B38" s="94" t="s">
        <v>6</v>
      </c>
      <c r="C38" s="429">
        <v>391.14399999999978</v>
      </c>
      <c r="D38" s="429">
        <v>-213.26900000000003</v>
      </c>
      <c r="E38" s="429">
        <v>177.87499999999974</v>
      </c>
      <c r="F38" s="223">
        <v>400.64800000000002</v>
      </c>
      <c r="G38" s="223">
        <v>-176.797</v>
      </c>
      <c r="H38" s="223">
        <v>223.85100000000003</v>
      </c>
    </row>
    <row r="39" spans="2:8">
      <c r="B39" s="388" t="s">
        <v>7</v>
      </c>
      <c r="C39" s="432">
        <v>173.63299999999998</v>
      </c>
      <c r="D39" s="432">
        <v>-36.880000000000003</v>
      </c>
      <c r="E39" s="432">
        <v>136.75299999999999</v>
      </c>
      <c r="F39" s="434">
        <v>219.56699999999989</v>
      </c>
      <c r="G39" s="434">
        <v>-40.15</v>
      </c>
      <c r="H39" s="434">
        <v>179.41699999999989</v>
      </c>
    </row>
    <row r="40" spans="2:8">
      <c r="B40" s="380" t="s">
        <v>144</v>
      </c>
      <c r="C40" s="364">
        <v>693.86999999999989</v>
      </c>
      <c r="D40" s="364">
        <v>-306.15600000000001</v>
      </c>
      <c r="E40" s="364">
        <v>387.71399999999983</v>
      </c>
      <c r="F40" s="365">
        <v>637.15499999999986</v>
      </c>
      <c r="G40" s="365">
        <v>-265.88200000000001</v>
      </c>
      <c r="H40" s="365">
        <v>371.27299999999991</v>
      </c>
    </row>
    <row r="41" spans="2:8">
      <c r="B41" s="379"/>
      <c r="C41" s="379"/>
      <c r="D41" s="379"/>
      <c r="E41" s="379"/>
      <c r="F41" s="379"/>
      <c r="G41" s="379"/>
      <c r="H41" s="379"/>
    </row>
    <row r="42" spans="2:8">
      <c r="B42" s="392" t="s">
        <v>145</v>
      </c>
      <c r="C42" s="435">
        <v>-18.916999999999987</v>
      </c>
      <c r="D42" s="435">
        <v>-9.23</v>
      </c>
      <c r="E42" s="435">
        <v>-28.146999999999988</v>
      </c>
      <c r="F42" s="436">
        <v>-15.837000000000005</v>
      </c>
      <c r="G42" s="436">
        <v>-6.2030000000000003</v>
      </c>
      <c r="H42" s="436">
        <v>-22.040000000000006</v>
      </c>
    </row>
    <row r="43" spans="2:8">
      <c r="B43" s="379"/>
      <c r="C43" s="437"/>
      <c r="D43" s="437"/>
      <c r="E43" s="437"/>
      <c r="F43" s="437"/>
      <c r="G43" s="437"/>
      <c r="H43" s="437"/>
    </row>
    <row r="44" spans="2:8">
      <c r="B44" s="438" t="s">
        <v>146</v>
      </c>
      <c r="C44" s="439">
        <v>1061.405</v>
      </c>
      <c r="D44" s="439">
        <v>-404.59400000000005</v>
      </c>
      <c r="E44" s="439">
        <v>656.81099999999992</v>
      </c>
      <c r="F44" s="440">
        <v>994.83499999999981</v>
      </c>
      <c r="G44" s="440">
        <v>-353.43</v>
      </c>
      <c r="H44" s="440">
        <v>641.40499999999997</v>
      </c>
    </row>
    <row r="45" spans="2:8">
      <c r="B45" s="94"/>
      <c r="C45" s="94"/>
      <c r="D45" s="94"/>
      <c r="E45" s="94"/>
      <c r="F45" s="94"/>
      <c r="G45" s="94"/>
      <c r="H45" s="94"/>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2"/>
  <sheetViews>
    <sheetView showGridLines="0" topLeftCell="A31" workbookViewId="0">
      <selection activeCell="A61" sqref="A61:XFD61"/>
    </sheetView>
  </sheetViews>
  <sheetFormatPr baseColWidth="10" defaultColWidth="11.42578125" defaultRowHeight="12.75"/>
  <cols>
    <col min="1" max="1" width="5.5703125" style="80" customWidth="1"/>
    <col min="2" max="2" width="66.42578125" style="730" customWidth="1"/>
    <col min="3" max="4" width="15.5703125" style="730" bestFit="1" customWidth="1"/>
    <col min="5" max="5" width="8" style="730" bestFit="1" customWidth="1"/>
    <col min="6" max="6" width="10.5703125" style="730" bestFit="1" customWidth="1"/>
    <col min="7" max="7" width="1.42578125" style="80" customWidth="1"/>
    <col min="8" max="8" width="12.140625" style="80" customWidth="1"/>
    <col min="9" max="16384" width="11.42578125" style="80"/>
  </cols>
  <sheetData>
    <row r="1" spans="1:11">
      <c r="B1" s="99"/>
      <c r="C1" s="99"/>
      <c r="D1" s="99"/>
      <c r="E1" s="99"/>
      <c r="F1" s="99"/>
    </row>
    <row r="2" spans="1:11">
      <c r="A2" s="86"/>
      <c r="B2" s="852"/>
      <c r="C2" s="852"/>
      <c r="D2" s="852"/>
      <c r="E2" s="852"/>
      <c r="F2" s="852"/>
    </row>
    <row r="3" spans="1:11">
      <c r="A3" s="86"/>
      <c r="B3" s="850" t="s">
        <v>147</v>
      </c>
      <c r="C3" s="849" t="s">
        <v>11</v>
      </c>
      <c r="D3" s="849"/>
      <c r="E3" s="849"/>
      <c r="F3" s="849"/>
      <c r="H3" s="849" t="s">
        <v>12</v>
      </c>
      <c r="I3" s="849"/>
      <c r="J3" s="849"/>
      <c r="K3" s="849"/>
    </row>
    <row r="4" spans="1:11">
      <c r="A4" s="86"/>
      <c r="B4" s="867"/>
      <c r="C4" s="376" t="s">
        <v>478</v>
      </c>
      <c r="D4" s="377" t="s">
        <v>479</v>
      </c>
      <c r="E4" s="378" t="s">
        <v>62</v>
      </c>
      <c r="F4" s="378" t="s">
        <v>13</v>
      </c>
      <c r="H4" s="376" t="str">
        <f>'Reported EBITDA'!$F$5</f>
        <v>Q2 2025</v>
      </c>
      <c r="I4" s="377" t="str">
        <f>'Reported EBITDA'!$G$5</f>
        <v>Q2 2024</v>
      </c>
      <c r="J4" s="378" t="s">
        <v>62</v>
      </c>
      <c r="K4" s="378" t="s">
        <v>2</v>
      </c>
    </row>
    <row r="5" spans="1:11">
      <c r="A5" s="86"/>
      <c r="B5" s="94"/>
      <c r="C5" s="866"/>
      <c r="D5" s="866"/>
      <c r="E5" s="866"/>
      <c r="F5" s="95"/>
      <c r="H5" s="866"/>
      <c r="I5" s="866"/>
      <c r="J5" s="866"/>
      <c r="K5" s="95"/>
    </row>
    <row r="6" spans="1:11">
      <c r="A6" s="86"/>
      <c r="B6" s="98" t="s">
        <v>148</v>
      </c>
      <c r="C6" s="94"/>
      <c r="D6" s="94"/>
      <c r="E6" s="94"/>
      <c r="F6" s="94"/>
      <c r="H6" s="94"/>
      <c r="I6" s="94"/>
      <c r="J6" s="94"/>
      <c r="K6" s="94"/>
    </row>
    <row r="7" spans="1:11">
      <c r="A7" s="86"/>
      <c r="B7" s="94" t="s">
        <v>5</v>
      </c>
      <c r="C7" s="342">
        <v>7.5679999999999996</v>
      </c>
      <c r="D7" s="81">
        <v>27.821000000000002</v>
      </c>
      <c r="E7" s="81">
        <v>-20.253</v>
      </c>
      <c r="F7" s="185">
        <v>-0.72797527047913446</v>
      </c>
      <c r="G7" s="205"/>
      <c r="H7" s="342">
        <v>3.4719999999999995</v>
      </c>
      <c r="I7" s="81">
        <v>13.979000000000001</v>
      </c>
      <c r="J7" s="81">
        <v>-10.507000000000001</v>
      </c>
      <c r="K7" s="185">
        <v>-0.75162744116174263</v>
      </c>
    </row>
    <row r="8" spans="1:11">
      <c r="A8" s="86"/>
      <c r="B8" s="94" t="s">
        <v>6</v>
      </c>
      <c r="C8" s="342">
        <v>131.37100000000001</v>
      </c>
      <c r="D8" s="81">
        <v>158.44</v>
      </c>
      <c r="E8" s="81">
        <v>-27.068999999999988</v>
      </c>
      <c r="F8" s="185">
        <v>-0.17084700833122946</v>
      </c>
      <c r="G8" s="205"/>
      <c r="H8" s="342">
        <v>57.554000000000016</v>
      </c>
      <c r="I8" s="81">
        <v>78.495999999999995</v>
      </c>
      <c r="J8" s="81">
        <v>-20.941999999999979</v>
      </c>
      <c r="K8" s="185">
        <v>-0.26679066449245792</v>
      </c>
    </row>
    <row r="9" spans="1:11">
      <c r="A9" s="86"/>
      <c r="B9" s="94" t="s">
        <v>7</v>
      </c>
      <c r="C9" s="342">
        <v>13.702999999999999</v>
      </c>
      <c r="D9" s="81">
        <v>23.42</v>
      </c>
      <c r="E9" s="81">
        <v>-9.7170000000000023</v>
      </c>
      <c r="F9" s="185">
        <v>-0.41490179333902655</v>
      </c>
      <c r="G9" s="205"/>
      <c r="H9" s="342">
        <v>6.5219999999999994</v>
      </c>
      <c r="I9" s="81">
        <v>11.568000000000001</v>
      </c>
      <c r="J9" s="81">
        <v>-5.046000000000002</v>
      </c>
      <c r="K9" s="185">
        <v>-0.4362033195020748</v>
      </c>
    </row>
    <row r="10" spans="1:11">
      <c r="A10" s="86"/>
      <c r="B10" s="94" t="s">
        <v>14</v>
      </c>
      <c r="C10" s="342">
        <v>0</v>
      </c>
      <c r="D10" s="81">
        <v>0</v>
      </c>
      <c r="E10" s="81">
        <v>0</v>
      </c>
      <c r="F10" s="185" t="s">
        <v>480</v>
      </c>
      <c r="G10" s="205"/>
      <c r="H10" s="342">
        <v>0</v>
      </c>
      <c r="I10" s="81">
        <v>0</v>
      </c>
      <c r="J10" s="81">
        <v>0</v>
      </c>
      <c r="K10" s="185" t="s">
        <v>480</v>
      </c>
    </row>
    <row r="11" spans="1:11">
      <c r="A11" s="86"/>
      <c r="B11" s="94" t="s">
        <v>44</v>
      </c>
      <c r="C11" s="342">
        <v>2.3250000000000002</v>
      </c>
      <c r="D11" s="81">
        <v>2.2530000000000001</v>
      </c>
      <c r="E11" s="81">
        <v>7.2000000000000064E-2</v>
      </c>
      <c r="F11" s="185">
        <v>3.1957390146471365E-2</v>
      </c>
      <c r="G11" s="205"/>
      <c r="H11" s="342">
        <v>1.1900000000000002</v>
      </c>
      <c r="I11" s="81">
        <v>1.1130000000000002</v>
      </c>
      <c r="J11" s="81">
        <v>7.6999999999999957E-2</v>
      </c>
      <c r="K11" s="185">
        <v>6.9182389937106903E-2</v>
      </c>
    </row>
    <row r="12" spans="1:11">
      <c r="A12" s="86"/>
      <c r="B12" s="442" t="s">
        <v>149</v>
      </c>
      <c r="C12" s="352">
        <v>35.482999999999997</v>
      </c>
      <c r="D12" s="353">
        <v>12.826000000000001</v>
      </c>
      <c r="E12" s="353">
        <v>22.656999999999996</v>
      </c>
      <c r="F12" s="284">
        <v>1.7664899423046934</v>
      </c>
      <c r="G12" s="205"/>
      <c r="H12" s="352">
        <v>13.723999999999997</v>
      </c>
      <c r="I12" s="353">
        <v>12.24</v>
      </c>
      <c r="J12" s="353">
        <v>1.4839999999999964</v>
      </c>
      <c r="K12" s="284">
        <v>0.12124183006535927</v>
      </c>
    </row>
    <row r="13" spans="1:11">
      <c r="A13" s="85"/>
      <c r="B13" s="444" t="s">
        <v>150</v>
      </c>
      <c r="C13" s="364">
        <v>190.45000000000002</v>
      </c>
      <c r="D13" s="416">
        <v>224.75999999999996</v>
      </c>
      <c r="E13" s="416">
        <v>-34.309999999999988</v>
      </c>
      <c r="F13" s="288">
        <v>-0.15265171738743522</v>
      </c>
      <c r="G13" s="441"/>
      <c r="H13" s="364">
        <v>82.462000000000018</v>
      </c>
      <c r="I13" s="416">
        <v>117.39599999999999</v>
      </c>
      <c r="J13" s="416">
        <v>-34.93399999999999</v>
      </c>
      <c r="K13" s="288">
        <v>-0.29757402296500712</v>
      </c>
    </row>
    <row r="14" spans="1:11">
      <c r="A14" s="86"/>
      <c r="B14" s="97"/>
      <c r="C14" s="208"/>
      <c r="D14" s="208"/>
      <c r="E14" s="208"/>
      <c r="F14" s="209"/>
      <c r="G14" s="207"/>
      <c r="H14" s="208"/>
      <c r="I14" s="208"/>
      <c r="J14" s="208"/>
      <c r="K14" s="209"/>
    </row>
    <row r="15" spans="1:11">
      <c r="A15" s="86"/>
      <c r="B15" s="98" t="s">
        <v>151</v>
      </c>
      <c r="C15" s="206"/>
      <c r="D15" s="206"/>
      <c r="E15" s="206"/>
      <c r="F15" s="210"/>
      <c r="G15" s="207"/>
      <c r="H15" s="206"/>
      <c r="I15" s="206"/>
      <c r="J15" s="206"/>
      <c r="K15" s="210"/>
    </row>
    <row r="16" spans="1:11">
      <c r="A16" s="86"/>
      <c r="B16" s="94" t="s">
        <v>5</v>
      </c>
      <c r="C16" s="375">
        <v>-82.600999999999999</v>
      </c>
      <c r="D16" s="205">
        <v>-209.28</v>
      </c>
      <c r="E16" s="205">
        <v>126.679</v>
      </c>
      <c r="F16" s="185">
        <v>-0.60530867737003058</v>
      </c>
      <c r="G16" s="205"/>
      <c r="H16" s="375">
        <v>-11.448999999999998</v>
      </c>
      <c r="I16" s="205">
        <v>-152.982</v>
      </c>
      <c r="J16" s="205">
        <v>141.53300000000002</v>
      </c>
      <c r="K16" s="185">
        <v>-0.92516113006758971</v>
      </c>
    </row>
    <row r="17" spans="1:11">
      <c r="A17" s="86"/>
      <c r="B17" s="94" t="s">
        <v>6</v>
      </c>
      <c r="C17" s="375">
        <v>-347.78800000000001</v>
      </c>
      <c r="D17" s="205">
        <v>-471.17200000000003</v>
      </c>
      <c r="E17" s="205">
        <v>123.38400000000001</v>
      </c>
      <c r="F17" s="185">
        <v>-0.26186615503467947</v>
      </c>
      <c r="G17" s="205"/>
      <c r="H17" s="375">
        <v>-169.03200000000001</v>
      </c>
      <c r="I17" s="205">
        <v>-214.22500000000002</v>
      </c>
      <c r="J17" s="205">
        <v>45.193000000000012</v>
      </c>
      <c r="K17" s="185">
        <v>-0.2109604387909908</v>
      </c>
    </row>
    <row r="18" spans="1:11">
      <c r="A18" s="86"/>
      <c r="B18" s="94" t="s">
        <v>7</v>
      </c>
      <c r="C18" s="375">
        <v>-176.447</v>
      </c>
      <c r="D18" s="205">
        <v>-151.41399999999999</v>
      </c>
      <c r="E18" s="205">
        <v>-25.033000000000015</v>
      </c>
      <c r="F18" s="185">
        <v>0.16532817308835379</v>
      </c>
      <c r="G18" s="205"/>
      <c r="H18" s="375">
        <v>-107.452</v>
      </c>
      <c r="I18" s="205">
        <v>-72.478999999999985</v>
      </c>
      <c r="J18" s="205">
        <v>-34.973000000000013</v>
      </c>
      <c r="K18" s="185">
        <v>0.48252597304046718</v>
      </c>
    </row>
    <row r="19" spans="1:11">
      <c r="A19" s="86"/>
      <c r="B19" s="94" t="s">
        <v>14</v>
      </c>
      <c r="C19" s="375">
        <v>0</v>
      </c>
      <c r="D19" s="205">
        <v>0</v>
      </c>
      <c r="E19" s="205">
        <v>0</v>
      </c>
      <c r="F19" s="185" t="s">
        <v>480</v>
      </c>
      <c r="G19" s="205"/>
      <c r="H19" s="375">
        <v>0</v>
      </c>
      <c r="I19" s="205">
        <v>0</v>
      </c>
      <c r="J19" s="205">
        <v>0</v>
      </c>
      <c r="K19" s="185" t="s">
        <v>480</v>
      </c>
    </row>
    <row r="20" spans="1:11">
      <c r="A20" s="86"/>
      <c r="B20" s="94" t="s">
        <v>44</v>
      </c>
      <c r="C20" s="375">
        <v>-6.1760000000000002</v>
      </c>
      <c r="D20" s="205">
        <v>-8.31</v>
      </c>
      <c r="E20" s="205">
        <v>2.1340000000000003</v>
      </c>
      <c r="F20" s="185">
        <v>-0.25679903730445253</v>
      </c>
      <c r="G20" s="205"/>
      <c r="H20" s="375">
        <v>-3.1</v>
      </c>
      <c r="I20" s="205">
        <v>-4.2930000000000001</v>
      </c>
      <c r="J20" s="205">
        <v>1.1930000000000001</v>
      </c>
      <c r="K20" s="185">
        <v>-0.27789424644770555</v>
      </c>
    </row>
    <row r="21" spans="1:11">
      <c r="A21" s="86"/>
      <c r="B21" s="442" t="s">
        <v>101</v>
      </c>
      <c r="C21" s="389">
        <v>-18.736000000000001</v>
      </c>
      <c r="D21" s="390">
        <v>-57.31</v>
      </c>
      <c r="E21" s="390">
        <v>38.573999999999998</v>
      </c>
      <c r="F21" s="284">
        <v>-0.67307625196300824</v>
      </c>
      <c r="G21" s="205"/>
      <c r="H21" s="389">
        <v>-9.6989999999999998</v>
      </c>
      <c r="I21" s="390">
        <v>-33.499000000000002</v>
      </c>
      <c r="J21" s="390">
        <v>23.800000000000004</v>
      </c>
      <c r="K21" s="284">
        <v>-0.71046896922296188</v>
      </c>
    </row>
    <row r="22" spans="1:11">
      <c r="A22" s="85"/>
      <c r="B22" s="444" t="s">
        <v>152</v>
      </c>
      <c r="C22" s="405">
        <v>-631.74800000000005</v>
      </c>
      <c r="D22" s="447">
        <v>-897.48599999999988</v>
      </c>
      <c r="E22" s="447">
        <v>265.738</v>
      </c>
      <c r="F22" s="288">
        <v>-0.296091526775905</v>
      </c>
      <c r="G22" s="441"/>
      <c r="H22" s="405">
        <v>-300.73200000000003</v>
      </c>
      <c r="I22" s="447">
        <v>-477.47800000000001</v>
      </c>
      <c r="J22" s="447">
        <v>176.74600000000004</v>
      </c>
      <c r="K22" s="288">
        <v>-0.37016574585635353</v>
      </c>
    </row>
    <row r="23" spans="1:11">
      <c r="A23" s="86"/>
      <c r="B23" s="97"/>
      <c r="C23" s="208"/>
      <c r="D23" s="208"/>
      <c r="E23" s="208"/>
      <c r="F23" s="209"/>
      <c r="G23" s="207"/>
      <c r="H23" s="208"/>
      <c r="I23" s="208"/>
      <c r="J23" s="208"/>
      <c r="K23" s="209"/>
    </row>
    <row r="24" spans="1:11">
      <c r="A24" s="86"/>
      <c r="B24" s="98" t="s">
        <v>153</v>
      </c>
      <c r="C24" s="206"/>
      <c r="D24" s="206"/>
      <c r="E24" s="206"/>
      <c r="F24" s="210"/>
      <c r="G24" s="207"/>
      <c r="H24" s="206"/>
      <c r="I24" s="206"/>
      <c r="J24" s="206"/>
      <c r="K24" s="210"/>
    </row>
    <row r="25" spans="1:11">
      <c r="A25" s="86"/>
      <c r="B25" s="94" t="s">
        <v>5</v>
      </c>
      <c r="C25" s="342">
        <v>-0.42699999999999999</v>
      </c>
      <c r="D25" s="81">
        <v>10.997999999999999</v>
      </c>
      <c r="E25" s="81">
        <v>-11.424999999999999</v>
      </c>
      <c r="F25" s="229">
        <v>-1.0388252409529006</v>
      </c>
      <c r="G25" s="81"/>
      <c r="H25" s="342">
        <v>-0.30299999999999999</v>
      </c>
      <c r="I25" s="81">
        <v>3.9159999999999995</v>
      </c>
      <c r="J25" s="81">
        <v>-4.2189999999999994</v>
      </c>
      <c r="K25" s="229">
        <v>-1.0773748723186927</v>
      </c>
    </row>
    <row r="26" spans="1:11">
      <c r="A26" s="86"/>
      <c r="B26" s="94" t="s">
        <v>6</v>
      </c>
      <c r="C26" s="342">
        <v>-14.689</v>
      </c>
      <c r="D26" s="81">
        <v>-67.025000000000006</v>
      </c>
      <c r="E26" s="81">
        <v>52.336000000000006</v>
      </c>
      <c r="F26" s="229">
        <v>-0.78084296904140249</v>
      </c>
      <c r="G26" s="81"/>
      <c r="H26" s="342">
        <v>-21.213000000000001</v>
      </c>
      <c r="I26" s="81">
        <v>-62.561000000000007</v>
      </c>
      <c r="J26" s="81">
        <v>41.348000000000006</v>
      </c>
      <c r="K26" s="229">
        <v>-0.66092293921132983</v>
      </c>
    </row>
    <row r="27" spans="1:11">
      <c r="A27" s="86"/>
      <c r="B27" s="94" t="s">
        <v>7</v>
      </c>
      <c r="C27" s="342">
        <v>5.3179999999999996</v>
      </c>
      <c r="D27" s="81">
        <v>-2.5289999999999999</v>
      </c>
      <c r="E27" s="81">
        <v>7.8469999999999995</v>
      </c>
      <c r="F27" s="701">
        <v>-3.1028074337682878</v>
      </c>
      <c r="G27" s="81"/>
      <c r="H27" s="342">
        <v>2.5449999999999995</v>
      </c>
      <c r="I27" s="81">
        <v>-3.2709999999999999</v>
      </c>
      <c r="J27" s="81">
        <v>5.8159999999999989</v>
      </c>
      <c r="K27" s="185">
        <v>-1.7780495261387954</v>
      </c>
    </row>
    <row r="28" spans="1:11">
      <c r="A28" s="86"/>
      <c r="B28" s="94" t="s">
        <v>14</v>
      </c>
      <c r="C28" s="342">
        <v>0</v>
      </c>
      <c r="D28" s="81">
        <v>0</v>
      </c>
      <c r="E28" s="81">
        <v>0</v>
      </c>
      <c r="F28" s="185" t="s">
        <v>480</v>
      </c>
      <c r="G28" s="81"/>
      <c r="H28" s="342">
        <v>0</v>
      </c>
      <c r="I28" s="81">
        <v>0</v>
      </c>
      <c r="J28" s="81">
        <v>0</v>
      </c>
      <c r="K28" s="185" t="s">
        <v>480</v>
      </c>
    </row>
    <row r="29" spans="1:11">
      <c r="A29" s="86"/>
      <c r="B29" s="94" t="s">
        <v>44</v>
      </c>
      <c r="C29" s="342">
        <v>-0.97399999999999998</v>
      </c>
      <c r="D29" s="81">
        <v>0.187</v>
      </c>
      <c r="E29" s="81">
        <v>-1.161</v>
      </c>
      <c r="F29" s="701" t="s">
        <v>480</v>
      </c>
      <c r="G29" s="81"/>
      <c r="H29" s="342">
        <v>-0.74199999999999999</v>
      </c>
      <c r="I29" s="81">
        <v>5.0000000000000044E-3</v>
      </c>
      <c r="J29" s="81">
        <v>-0.747</v>
      </c>
      <c r="K29" s="185" t="s">
        <v>480</v>
      </c>
    </row>
    <row r="30" spans="1:11">
      <c r="A30" s="86"/>
      <c r="B30" s="442" t="s">
        <v>149</v>
      </c>
      <c r="C30" s="352">
        <v>-13.015000000000001</v>
      </c>
      <c r="D30" s="353">
        <v>-18.876999999999999</v>
      </c>
      <c r="E30" s="353">
        <v>5.8619999999999983</v>
      </c>
      <c r="F30" s="443">
        <v>-0.31053663188006564</v>
      </c>
      <c r="G30" s="81"/>
      <c r="H30" s="352">
        <v>-14.453000000000001</v>
      </c>
      <c r="I30" s="353">
        <v>-20.058999999999997</v>
      </c>
      <c r="J30" s="353">
        <v>5.6059999999999963</v>
      </c>
      <c r="K30" s="284">
        <v>-0.2794755471359488</v>
      </c>
    </row>
    <row r="31" spans="1:11">
      <c r="A31" s="85"/>
      <c r="B31" s="444" t="s">
        <v>154</v>
      </c>
      <c r="C31" s="364">
        <v>-23.786999999999999</v>
      </c>
      <c r="D31" s="416">
        <v>-77.246000000000009</v>
      </c>
      <c r="E31" s="416">
        <v>53.459000000000003</v>
      </c>
      <c r="F31" s="445">
        <v>-0.69206172487895823</v>
      </c>
      <c r="G31" s="110"/>
      <c r="H31" s="364">
        <v>-34.166000000000004</v>
      </c>
      <c r="I31" s="416">
        <v>-81.97</v>
      </c>
      <c r="J31" s="416">
        <v>47.804000000000002</v>
      </c>
      <c r="K31" s="288">
        <v>-0.58318897157496641</v>
      </c>
    </row>
    <row r="32" spans="1:11">
      <c r="A32" s="86"/>
      <c r="B32" s="446"/>
      <c r="C32" s="391"/>
      <c r="D32" s="391"/>
      <c r="E32" s="391"/>
      <c r="F32" s="391"/>
      <c r="G32" s="208"/>
      <c r="H32" s="391"/>
      <c r="I32" s="391"/>
      <c r="J32" s="391"/>
      <c r="K32" s="391"/>
    </row>
    <row r="33" spans="1:11">
      <c r="A33" s="85"/>
      <c r="B33" s="444" t="s">
        <v>155</v>
      </c>
      <c r="C33" s="405">
        <v>98.1</v>
      </c>
      <c r="D33" s="447">
        <v>213.15700000000001</v>
      </c>
      <c r="E33" s="447">
        <v>-115.05700000000002</v>
      </c>
      <c r="F33" s="288">
        <v>-0.53977584597268691</v>
      </c>
      <c r="G33" s="441"/>
      <c r="H33" s="405">
        <v>48.910999999999994</v>
      </c>
      <c r="I33" s="447">
        <v>86.243000000000009</v>
      </c>
      <c r="J33" s="447">
        <v>-37.332000000000015</v>
      </c>
      <c r="K33" s="288">
        <v>-0.43286991407998343</v>
      </c>
    </row>
    <row r="34" spans="1:11">
      <c r="A34" s="86"/>
      <c r="B34" s="446"/>
      <c r="C34" s="391"/>
      <c r="D34" s="391"/>
      <c r="E34" s="391"/>
      <c r="F34" s="391"/>
      <c r="G34" s="208"/>
      <c r="H34" s="391"/>
      <c r="I34" s="391"/>
      <c r="J34" s="391"/>
      <c r="K34" s="391"/>
    </row>
    <row r="35" spans="1:11">
      <c r="A35" s="448"/>
      <c r="B35" s="451" t="s">
        <v>156</v>
      </c>
      <c r="C35" s="449">
        <v>-366.98500000000001</v>
      </c>
      <c r="D35" s="449">
        <v>-536.81499999999983</v>
      </c>
      <c r="E35" s="449">
        <v>169.82999999999998</v>
      </c>
      <c r="F35" s="450">
        <v>-0.31636597338002825</v>
      </c>
      <c r="G35" s="205"/>
      <c r="H35" s="449">
        <v>-203.52500000000001</v>
      </c>
      <c r="I35" s="449">
        <v>-355.80900000000003</v>
      </c>
      <c r="J35" s="449">
        <v>152.28400000000002</v>
      </c>
      <c r="K35" s="450">
        <v>-0.42799367076156025</v>
      </c>
    </row>
    <row r="36" spans="1:11">
      <c r="A36" s="86"/>
      <c r="B36" s="145"/>
      <c r="C36" s="204"/>
      <c r="D36" s="204"/>
      <c r="E36" s="204"/>
      <c r="F36" s="196"/>
      <c r="G36" s="211"/>
      <c r="H36" s="204"/>
      <c r="I36" s="204"/>
      <c r="J36" s="204"/>
      <c r="K36" s="196"/>
    </row>
    <row r="37" spans="1:11">
      <c r="A37" s="86"/>
      <c r="B37" s="98" t="s">
        <v>157</v>
      </c>
      <c r="C37" s="204"/>
      <c r="D37" s="204"/>
      <c r="E37" s="204"/>
      <c r="F37" s="196"/>
      <c r="G37" s="211"/>
      <c r="H37" s="204"/>
      <c r="I37" s="204"/>
      <c r="J37" s="204"/>
      <c r="K37" s="196"/>
    </row>
    <row r="38" spans="1:11">
      <c r="A38" s="86"/>
      <c r="B38" s="94" t="s">
        <v>5</v>
      </c>
      <c r="C38" s="800">
        <v>0</v>
      </c>
      <c r="D38" s="801">
        <v>0</v>
      </c>
      <c r="E38" s="801">
        <v>0</v>
      </c>
      <c r="F38" s="185" t="s">
        <v>480</v>
      </c>
      <c r="G38" s="205"/>
      <c r="H38" s="375">
        <v>0</v>
      </c>
      <c r="I38" s="205">
        <v>-0.20399999999999999</v>
      </c>
      <c r="J38" s="801">
        <v>0.20399999999999999</v>
      </c>
      <c r="K38" s="185">
        <v>-1</v>
      </c>
    </row>
    <row r="39" spans="1:11">
      <c r="A39" s="86"/>
      <c r="B39" s="94" t="s">
        <v>6</v>
      </c>
      <c r="C39" s="800">
        <v>1.7999999999999999E-2</v>
      </c>
      <c r="D39" s="801">
        <v>0</v>
      </c>
      <c r="E39" s="801">
        <v>1.7999999999999999E-2</v>
      </c>
      <c r="F39" s="185" t="s">
        <v>480</v>
      </c>
      <c r="G39" s="205"/>
      <c r="H39" s="375">
        <v>-1.0000000000000009E-3</v>
      </c>
      <c r="I39" s="205">
        <v>-0.21099999999999999</v>
      </c>
      <c r="J39" s="801">
        <v>0.21</v>
      </c>
      <c r="K39" s="185">
        <v>-0.99526066350710896</v>
      </c>
    </row>
    <row r="40" spans="1:11" ht="13.5" customHeight="1">
      <c r="A40" s="86"/>
      <c r="B40" s="94" t="s">
        <v>7</v>
      </c>
      <c r="C40" s="800">
        <v>0.51800000000000002</v>
      </c>
      <c r="D40" s="801">
        <v>5.2999999999999999E-2</v>
      </c>
      <c r="E40" s="801">
        <v>0.46500000000000002</v>
      </c>
      <c r="F40" s="185" t="s">
        <v>480</v>
      </c>
      <c r="G40" s="205"/>
      <c r="H40" s="375">
        <v>0.51800000000000002</v>
      </c>
      <c r="I40" s="205">
        <v>0</v>
      </c>
      <c r="J40" s="205">
        <v>0.51800000000000002</v>
      </c>
      <c r="K40" s="185" t="s">
        <v>480</v>
      </c>
    </row>
    <row r="41" spans="1:11" ht="13.5" customHeight="1">
      <c r="A41" s="86"/>
      <c r="B41" s="94" t="s">
        <v>44</v>
      </c>
      <c r="C41" s="375">
        <v>1E-3</v>
      </c>
      <c r="D41" s="205">
        <v>5.2999999999999999E-2</v>
      </c>
      <c r="E41" s="205">
        <v>-5.1999999999999998E-2</v>
      </c>
      <c r="F41" s="185">
        <v>-0.98113207547169812</v>
      </c>
      <c r="G41" s="205"/>
      <c r="H41" s="375">
        <v>0</v>
      </c>
      <c r="I41" s="205">
        <v>0</v>
      </c>
      <c r="J41" s="205">
        <v>0</v>
      </c>
      <c r="K41" s="185" t="s">
        <v>480</v>
      </c>
    </row>
    <row r="42" spans="1:11" ht="13.5" customHeight="1">
      <c r="A42" s="86"/>
      <c r="B42" s="442" t="s">
        <v>149</v>
      </c>
      <c r="C42" s="375">
        <v>0.02</v>
      </c>
      <c r="D42" s="205">
        <v>1.3120000000000001</v>
      </c>
      <c r="E42" s="205">
        <v>-1.292</v>
      </c>
      <c r="F42" s="185">
        <v>-0.9847560975609756</v>
      </c>
      <c r="G42" s="205"/>
      <c r="H42" s="375">
        <v>1.4999999999999999E-2</v>
      </c>
      <c r="I42" s="205">
        <v>1.2170000000000001</v>
      </c>
      <c r="J42" s="205">
        <v>-1.2020000000000002</v>
      </c>
      <c r="K42" s="185">
        <v>-0.98767460969597376</v>
      </c>
    </row>
    <row r="43" spans="1:11">
      <c r="A43" s="85"/>
      <c r="B43" s="444" t="s">
        <v>158</v>
      </c>
      <c r="C43" s="405">
        <v>0.55700000000000005</v>
      </c>
      <c r="D43" s="447">
        <v>1.4180000000000001</v>
      </c>
      <c r="E43" s="447">
        <v>-0.86099999999999999</v>
      </c>
      <c r="F43" s="288">
        <v>-0.60719322990126945</v>
      </c>
      <c r="G43" s="441"/>
      <c r="H43" s="405">
        <v>0.53200000000000003</v>
      </c>
      <c r="I43" s="447">
        <v>0.80200000000000005</v>
      </c>
      <c r="J43" s="447">
        <v>-0.27000000000000024</v>
      </c>
      <c r="K43" s="288">
        <v>-0.33665835411471323</v>
      </c>
    </row>
    <row r="44" spans="1:11">
      <c r="A44" s="86"/>
      <c r="B44" s="446"/>
      <c r="C44" s="391"/>
      <c r="D44" s="391"/>
      <c r="E44" s="391"/>
      <c r="F44" s="391"/>
      <c r="G44" s="208"/>
      <c r="H44" s="391"/>
      <c r="I44" s="391"/>
      <c r="J44" s="391"/>
      <c r="K44" s="391"/>
    </row>
    <row r="45" spans="1:11">
      <c r="A45" s="85"/>
      <c r="B45" s="98" t="s">
        <v>159</v>
      </c>
      <c r="C45" s="204"/>
      <c r="D45" s="204"/>
      <c r="E45" s="204"/>
      <c r="F45" s="196"/>
      <c r="G45" s="211"/>
      <c r="H45" s="204"/>
      <c r="I45" s="204"/>
      <c r="J45" s="204"/>
      <c r="K45" s="196"/>
    </row>
    <row r="46" spans="1:11">
      <c r="A46" s="85"/>
      <c r="B46" s="94" t="s">
        <v>5</v>
      </c>
      <c r="C46" s="375">
        <v>-5.5E-2</v>
      </c>
      <c r="D46" s="192">
        <v>-4.2000000000000003E-2</v>
      </c>
      <c r="E46" s="192">
        <v>-1.2999999999999998E-2</v>
      </c>
      <c r="F46" s="185">
        <v>0.30952380952380953</v>
      </c>
      <c r="G46" s="441"/>
      <c r="H46" s="375">
        <v>-5.5E-2</v>
      </c>
      <c r="I46" s="192">
        <v>-4.2000000000000003E-2</v>
      </c>
      <c r="J46" s="192">
        <v>-1.2999999999999998E-2</v>
      </c>
      <c r="K46" s="185">
        <v>0.30952380952380953</v>
      </c>
    </row>
    <row r="47" spans="1:11">
      <c r="A47" s="85"/>
      <c r="B47" s="94" t="s">
        <v>6</v>
      </c>
      <c r="C47" s="375">
        <v>-0.20499999999999999</v>
      </c>
      <c r="D47" s="192">
        <v>-0.27600000000000002</v>
      </c>
      <c r="E47" s="192">
        <v>7.1000000000000035E-2</v>
      </c>
      <c r="F47" s="185">
        <v>-0.25724637681159435</v>
      </c>
      <c r="G47" s="441"/>
      <c r="H47" s="375">
        <v>-0.11399999999999999</v>
      </c>
      <c r="I47" s="192">
        <v>-0.18600000000000003</v>
      </c>
      <c r="J47" s="192">
        <v>7.2000000000000036E-2</v>
      </c>
      <c r="K47" s="185">
        <v>-0.38709677419354849</v>
      </c>
    </row>
    <row r="48" spans="1:11">
      <c r="A48" s="85"/>
      <c r="B48" s="94" t="s">
        <v>7</v>
      </c>
      <c r="C48" s="375">
        <v>-1.327</v>
      </c>
      <c r="D48" s="192">
        <v>-0.97</v>
      </c>
      <c r="E48" s="192">
        <v>-0.35699999999999998</v>
      </c>
      <c r="F48" s="185">
        <v>0.36804123711340209</v>
      </c>
      <c r="G48" s="441"/>
      <c r="H48" s="375">
        <v>-0.92199999999999993</v>
      </c>
      <c r="I48" s="192">
        <v>0.16799999999999993</v>
      </c>
      <c r="J48" s="192">
        <v>-1.0899999999999999</v>
      </c>
      <c r="K48" s="185" t="s">
        <v>480</v>
      </c>
    </row>
    <row r="49" spans="1:11">
      <c r="A49" s="85"/>
      <c r="B49" s="94" t="s">
        <v>433</v>
      </c>
      <c r="C49" s="375">
        <v>0</v>
      </c>
      <c r="D49" s="192">
        <v>0</v>
      </c>
      <c r="E49" s="192">
        <v>0</v>
      </c>
      <c r="F49" s="185" t="s">
        <v>480</v>
      </c>
      <c r="G49" s="441"/>
      <c r="H49" s="375">
        <v>0</v>
      </c>
      <c r="I49" s="192">
        <v>0</v>
      </c>
      <c r="J49" s="192">
        <v>0</v>
      </c>
      <c r="K49" s="185" t="s">
        <v>480</v>
      </c>
    </row>
    <row r="50" spans="1:11">
      <c r="A50" s="85"/>
      <c r="B50" s="442" t="s">
        <v>149</v>
      </c>
      <c r="C50" s="406">
        <v>-1</v>
      </c>
      <c r="D50" s="648">
        <v>1</v>
      </c>
      <c r="E50" s="648">
        <v>-2</v>
      </c>
      <c r="F50" s="186">
        <v>-2</v>
      </c>
      <c r="G50" s="441"/>
      <c r="H50" s="406">
        <v>0</v>
      </c>
      <c r="I50" s="648">
        <v>1</v>
      </c>
      <c r="J50" s="648">
        <v>-1</v>
      </c>
      <c r="K50" s="186">
        <v>-1</v>
      </c>
    </row>
    <row r="51" spans="1:11">
      <c r="A51" s="85"/>
      <c r="B51" s="444" t="s">
        <v>160</v>
      </c>
      <c r="C51" s="405">
        <v>-2.5869999999999997</v>
      </c>
      <c r="D51" s="447">
        <v>-0.28800000000000003</v>
      </c>
      <c r="E51" s="447">
        <v>-2.2989999999999999</v>
      </c>
      <c r="F51" s="288" t="s">
        <v>480</v>
      </c>
      <c r="G51" s="441"/>
      <c r="H51" s="405">
        <v>-1.091</v>
      </c>
      <c r="I51" s="447">
        <v>0.94</v>
      </c>
      <c r="J51" s="447">
        <v>-2.0309999999999997</v>
      </c>
      <c r="K51" s="288">
        <v>-2.1606382978723406</v>
      </c>
    </row>
    <row r="52" spans="1:11" customFormat="1"/>
    <row r="53" spans="1:11">
      <c r="A53" s="85"/>
      <c r="B53" s="444" t="s">
        <v>161</v>
      </c>
      <c r="C53" s="405">
        <v>-2.0299999999999998</v>
      </c>
      <c r="D53" s="447">
        <v>1.1300000000000001</v>
      </c>
      <c r="E53" s="447">
        <v>-3.16</v>
      </c>
      <c r="F53" s="288">
        <v>-2.7964601769911503</v>
      </c>
      <c r="G53" s="441"/>
      <c r="H53" s="405">
        <v>-0.55899999999999994</v>
      </c>
      <c r="I53" s="447">
        <v>1.742</v>
      </c>
      <c r="J53" s="447">
        <v>-2.3010000000000002</v>
      </c>
      <c r="K53" s="288">
        <v>-1.3208955223880596</v>
      </c>
    </row>
    <row r="54" spans="1:11">
      <c r="B54" s="80"/>
      <c r="C54" s="207"/>
      <c r="D54" s="207"/>
      <c r="E54" s="207"/>
      <c r="F54" s="207"/>
      <c r="G54" s="207"/>
      <c r="H54" s="207"/>
      <c r="I54" s="207"/>
      <c r="J54" s="207"/>
      <c r="K54" s="207"/>
    </row>
    <row r="55" spans="1:11">
      <c r="A55" s="448"/>
      <c r="B55" s="451" t="s">
        <v>85</v>
      </c>
      <c r="C55" s="449">
        <v>942.14899999999955</v>
      </c>
      <c r="D55" s="449">
        <v>835.33299999999974</v>
      </c>
      <c r="E55" s="449">
        <v>106.8159999999998</v>
      </c>
      <c r="F55" s="450">
        <v>0.12787235749096459</v>
      </c>
      <c r="G55" s="205"/>
      <c r="H55" s="449">
        <v>452.7270000000006</v>
      </c>
      <c r="I55" s="449">
        <v>287.15200000000016</v>
      </c>
      <c r="J55" s="449">
        <v>165.57500000000044</v>
      </c>
      <c r="K55" s="450">
        <v>0.57661099348080591</v>
      </c>
    </row>
    <row r="56" spans="1:11">
      <c r="A56" s="86"/>
      <c r="B56" s="145"/>
      <c r="C56" s="212"/>
      <c r="D56" s="212"/>
      <c r="E56" s="212"/>
      <c r="F56" s="213"/>
      <c r="G56" s="207"/>
      <c r="H56" s="212"/>
      <c r="I56" s="212"/>
      <c r="J56" s="212"/>
      <c r="K56" s="213"/>
    </row>
    <row r="57" spans="1:11">
      <c r="B57" s="142" t="s">
        <v>86</v>
      </c>
      <c r="C57" s="207"/>
      <c r="D57" s="207"/>
      <c r="E57" s="207"/>
      <c r="F57" s="207"/>
      <c r="G57" s="207"/>
      <c r="H57" s="207"/>
      <c r="I57" s="207"/>
      <c r="J57" s="207"/>
      <c r="K57" s="207"/>
    </row>
    <row r="58" spans="1:11">
      <c r="A58" s="86"/>
      <c r="B58" s="94" t="s">
        <v>5</v>
      </c>
      <c r="C58" s="375">
        <v>-32.164000000000001</v>
      </c>
      <c r="D58" s="205">
        <v>-27.33</v>
      </c>
      <c r="E58" s="205">
        <v>-4.8340000000000032</v>
      </c>
      <c r="F58" s="185">
        <v>0.17687522868642525</v>
      </c>
      <c r="G58" s="205"/>
      <c r="H58" s="375">
        <v>-58.921999999999997</v>
      </c>
      <c r="I58" s="205">
        <v>-3.6679999999999993</v>
      </c>
      <c r="J58" s="205">
        <v>-55.253999999999998</v>
      </c>
      <c r="K58" s="185" t="s">
        <v>480</v>
      </c>
    </row>
    <row r="59" spans="1:11">
      <c r="A59" s="86"/>
      <c r="B59" s="94" t="s">
        <v>6</v>
      </c>
      <c r="C59" s="375">
        <v>-65.578000000000003</v>
      </c>
      <c r="D59" s="205">
        <v>-113.18899999999999</v>
      </c>
      <c r="E59" s="205">
        <v>47.61099999999999</v>
      </c>
      <c r="F59" s="185">
        <v>-0.42063274699838316</v>
      </c>
      <c r="G59" s="205"/>
      <c r="H59" s="375">
        <v>-28.634</v>
      </c>
      <c r="I59" s="205">
        <v>-41.067999999999998</v>
      </c>
      <c r="J59" s="205">
        <v>12.433999999999997</v>
      </c>
      <c r="K59" s="185">
        <v>-0.30276614395636503</v>
      </c>
    </row>
    <row r="60" spans="1:11">
      <c r="A60" s="86"/>
      <c r="B60" s="94" t="s">
        <v>7</v>
      </c>
      <c r="C60" s="375">
        <v>-175.43799999999999</v>
      </c>
      <c r="D60" s="205">
        <v>-177.48400000000001</v>
      </c>
      <c r="E60" s="205">
        <v>2.0460000000000207</v>
      </c>
      <c r="F60" s="185">
        <v>-1.1527799688986207E-2</v>
      </c>
      <c r="G60" s="205"/>
      <c r="H60" s="375">
        <v>-75.461999999999989</v>
      </c>
      <c r="I60" s="205">
        <v>-85.097000000000008</v>
      </c>
      <c r="J60" s="205">
        <v>9.6350000000000193</v>
      </c>
      <c r="K60" s="185">
        <v>-0.1132237329165543</v>
      </c>
    </row>
    <row r="61" spans="1:11">
      <c r="A61" s="86"/>
      <c r="B61" s="94" t="s">
        <v>14</v>
      </c>
      <c r="C61" s="375">
        <v>0</v>
      </c>
      <c r="D61" s="205">
        <v>0</v>
      </c>
      <c r="E61" s="205">
        <v>0</v>
      </c>
      <c r="F61" s="185" t="s">
        <v>480</v>
      </c>
      <c r="G61" s="205"/>
      <c r="H61" s="375">
        <v>0</v>
      </c>
      <c r="I61" s="205">
        <v>0</v>
      </c>
      <c r="J61" s="205">
        <v>0</v>
      </c>
      <c r="K61" s="185" t="s">
        <v>480</v>
      </c>
    </row>
    <row r="62" spans="1:11">
      <c r="A62" s="86"/>
      <c r="B62" s="94" t="s">
        <v>44</v>
      </c>
      <c r="C62" s="375">
        <v>-23.431000000000001</v>
      </c>
      <c r="D62" s="205">
        <v>-11.244999999999999</v>
      </c>
      <c r="E62" s="205">
        <v>-12.186000000000002</v>
      </c>
      <c r="F62" s="185">
        <v>1.0836816362827926</v>
      </c>
      <c r="G62" s="205"/>
      <c r="H62" s="375">
        <v>-11.123000000000001</v>
      </c>
      <c r="I62" s="205">
        <v>-1.7050000000000001</v>
      </c>
      <c r="J62" s="205">
        <v>-9.418000000000001</v>
      </c>
      <c r="K62" s="185" t="s">
        <v>480</v>
      </c>
    </row>
    <row r="63" spans="1:11">
      <c r="A63" s="86"/>
      <c r="B63" s="143" t="s">
        <v>101</v>
      </c>
      <c r="C63" s="452">
        <v>-16.024000000000001</v>
      </c>
      <c r="D63" s="206">
        <v>-28.396000000000001</v>
      </c>
      <c r="E63" s="206">
        <v>12.372</v>
      </c>
      <c r="F63" s="284">
        <v>-0.43569516833356814</v>
      </c>
      <c r="G63" s="207"/>
      <c r="H63" s="452">
        <v>1.8170000000000002</v>
      </c>
      <c r="I63" s="206">
        <v>-35.179000000000002</v>
      </c>
      <c r="J63" s="206">
        <v>36.996000000000002</v>
      </c>
      <c r="K63" s="284">
        <v>-1.0516501321811309</v>
      </c>
    </row>
    <row r="64" spans="1:11">
      <c r="A64" s="85"/>
      <c r="B64" s="444" t="s">
        <v>162</v>
      </c>
      <c r="C64" s="405">
        <v>-312.63499999999999</v>
      </c>
      <c r="D64" s="447">
        <v>-357.64400000000006</v>
      </c>
      <c r="E64" s="447">
        <v>45.009000000000007</v>
      </c>
      <c r="F64" s="347">
        <v>-0.12584860923152652</v>
      </c>
      <c r="G64" s="441"/>
      <c r="H64" s="405">
        <v>-172.32399999999996</v>
      </c>
      <c r="I64" s="447">
        <v>-166.71700000000001</v>
      </c>
      <c r="J64" s="447">
        <v>-5.606999999999978</v>
      </c>
      <c r="K64" s="347">
        <v>3.3631843183358212E-2</v>
      </c>
    </row>
    <row r="65" spans="1:11">
      <c r="A65" s="85"/>
      <c r="B65" s="444"/>
      <c r="C65" s="447"/>
      <c r="D65" s="447"/>
      <c r="E65" s="447"/>
      <c r="F65" s="453"/>
      <c r="G65" s="207"/>
      <c r="H65" s="447"/>
      <c r="I65" s="447"/>
      <c r="J65" s="447"/>
      <c r="K65" s="453"/>
    </row>
    <row r="66" spans="1:11">
      <c r="A66" s="448"/>
      <c r="B66" s="451" t="s">
        <v>163</v>
      </c>
      <c r="C66" s="449">
        <v>629.51399999999956</v>
      </c>
      <c r="D66" s="449">
        <v>477.68899999999968</v>
      </c>
      <c r="E66" s="449">
        <v>151.82499999999982</v>
      </c>
      <c r="F66" s="450">
        <v>0.31783231349266994</v>
      </c>
      <c r="G66" s="205"/>
      <c r="H66" s="449">
        <v>280.40300000000065</v>
      </c>
      <c r="I66" s="449">
        <v>120.43500000000014</v>
      </c>
      <c r="J66" s="449">
        <v>159.96800000000047</v>
      </c>
      <c r="K66" s="450">
        <v>1.3282517540582082</v>
      </c>
    </row>
    <row r="67" spans="1:11">
      <c r="A67" s="86"/>
      <c r="B67" s="388" t="s">
        <v>164</v>
      </c>
      <c r="C67" s="389">
        <v>0</v>
      </c>
      <c r="D67" s="390">
        <v>2002.326</v>
      </c>
      <c r="E67" s="390">
        <v>-2002.326</v>
      </c>
      <c r="F67" s="284">
        <v>-1</v>
      </c>
      <c r="G67" s="205"/>
      <c r="H67" s="389">
        <v>0</v>
      </c>
      <c r="I67" s="390">
        <v>1872.076</v>
      </c>
      <c r="J67" s="390">
        <v>-1872.076</v>
      </c>
      <c r="K67" s="284">
        <v>-1</v>
      </c>
    </row>
    <row r="68" spans="1:11">
      <c r="A68" s="86"/>
      <c r="B68" s="381" t="s">
        <v>165</v>
      </c>
      <c r="C68" s="405">
        <v>629.51399999999956</v>
      </c>
      <c r="D68" s="391">
        <v>2480.0149999999999</v>
      </c>
      <c r="E68" s="391">
        <v>-1850.5010000000002</v>
      </c>
      <c r="F68" s="362">
        <v>-0.74616524496827652</v>
      </c>
      <c r="G68" s="208"/>
      <c r="H68" s="405">
        <v>280.40300000000065</v>
      </c>
      <c r="I68" s="391">
        <v>1992.5110000000002</v>
      </c>
      <c r="J68" s="391">
        <v>-1712.1079999999995</v>
      </c>
      <c r="K68" s="362">
        <v>-0.85927154229010494</v>
      </c>
    </row>
    <row r="69" spans="1:11">
      <c r="A69" s="85"/>
      <c r="B69" s="444"/>
      <c r="C69" s="447"/>
      <c r="D69" s="447"/>
      <c r="E69" s="447"/>
      <c r="F69" s="453"/>
      <c r="G69" s="207"/>
      <c r="H69" s="447"/>
      <c r="I69" s="447"/>
      <c r="J69" s="447"/>
      <c r="K69" s="453"/>
    </row>
    <row r="70" spans="1:11">
      <c r="A70" s="86"/>
      <c r="B70" s="381" t="s">
        <v>166</v>
      </c>
      <c r="C70" s="405">
        <v>432.161</v>
      </c>
      <c r="D70" s="391">
        <v>2289.7359999999999</v>
      </c>
      <c r="E70" s="391">
        <v>-1857.5749999999998</v>
      </c>
      <c r="F70" s="362">
        <v>-0.81126164763099329</v>
      </c>
      <c r="G70" s="208"/>
      <c r="H70" s="405">
        <v>186.928</v>
      </c>
      <c r="I70" s="391">
        <v>1930.6519999999998</v>
      </c>
      <c r="J70" s="391">
        <v>-1743.7239999999997</v>
      </c>
      <c r="K70" s="362">
        <v>-0.90317882249105486</v>
      </c>
    </row>
    <row r="71" spans="1:11">
      <c r="A71" s="86"/>
      <c r="B71" s="388" t="s">
        <v>91</v>
      </c>
      <c r="C71" s="389">
        <v>197.71</v>
      </c>
      <c r="D71" s="390">
        <v>190.541</v>
      </c>
      <c r="E71" s="390">
        <v>7.1690000000000111</v>
      </c>
      <c r="F71" s="284">
        <v>3.7624448281472267E-2</v>
      </c>
      <c r="G71" s="205"/>
      <c r="H71" s="389">
        <v>93.844000000000008</v>
      </c>
      <c r="I71" s="390">
        <v>61.552999999999997</v>
      </c>
      <c r="J71" s="390">
        <v>32.291000000000011</v>
      </c>
      <c r="K71" s="284">
        <v>0.52460481211313836</v>
      </c>
    </row>
    <row r="72" spans="1:11">
      <c r="A72" s="86"/>
      <c r="B72" s="94"/>
      <c r="C72" s="94"/>
      <c r="D72" s="94"/>
      <c r="E72" s="94"/>
      <c r="F72" s="94"/>
      <c r="G72" s="94"/>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workbookViewId="0">
      <selection activeCell="C14" sqref="C14"/>
    </sheetView>
  </sheetViews>
  <sheetFormatPr baseColWidth="10" defaultColWidth="11.42578125" defaultRowHeight="12.75"/>
  <cols>
    <col min="1" max="1" width="5.42578125" customWidth="1"/>
    <col min="2" max="2" width="43.7109375" customWidth="1"/>
    <col min="3" max="3" width="15.7109375" customWidth="1"/>
    <col min="4" max="4" width="15.5703125" customWidth="1"/>
    <col min="5" max="5" width="10.28515625" bestFit="1" customWidth="1"/>
  </cols>
  <sheetData>
    <row r="1" spans="2:7" s="33" customFormat="1">
      <c r="B1" s="455"/>
      <c r="C1" s="870"/>
      <c r="D1" s="870"/>
      <c r="E1" s="870"/>
      <c r="F1" s="870"/>
    </row>
    <row r="2" spans="2:7" s="33" customFormat="1">
      <c r="B2" s="868" t="s">
        <v>167</v>
      </c>
      <c r="C2" s="376" t="s">
        <v>478</v>
      </c>
      <c r="D2" s="457" t="s">
        <v>482</v>
      </c>
      <c r="E2" s="457" t="s">
        <v>62</v>
      </c>
      <c r="F2" s="456" t="s">
        <v>2</v>
      </c>
    </row>
    <row r="3" spans="2:7" s="33" customFormat="1">
      <c r="B3" s="869"/>
      <c r="C3" s="871" t="s">
        <v>168</v>
      </c>
      <c r="D3" s="871"/>
      <c r="E3" s="871"/>
      <c r="F3" s="457"/>
    </row>
    <row r="4" spans="2:7" s="33" customFormat="1">
      <c r="B4" s="82"/>
      <c r="C4" s="105"/>
      <c r="D4" s="105"/>
      <c r="E4" s="105"/>
      <c r="F4" s="82"/>
    </row>
    <row r="5" spans="2:7" s="33" customFormat="1">
      <c r="B5" s="83" t="s">
        <v>169</v>
      </c>
      <c r="C5" s="454">
        <v>6272</v>
      </c>
      <c r="D5" s="106">
        <v>7419</v>
      </c>
      <c r="E5" s="106">
        <v>-1147</v>
      </c>
      <c r="F5" s="229">
        <v>-0.15460304623264587</v>
      </c>
      <c r="G5" s="109"/>
    </row>
    <row r="6" spans="2:7" s="33" customFormat="1">
      <c r="B6" s="83" t="s">
        <v>170</v>
      </c>
      <c r="C6" s="454">
        <v>27220</v>
      </c>
      <c r="D6" s="106">
        <v>24065</v>
      </c>
      <c r="E6" s="106">
        <v>3155</v>
      </c>
      <c r="F6" s="229">
        <v>0.13110326199875333</v>
      </c>
      <c r="G6" s="109"/>
    </row>
    <row r="7" spans="2:7" s="33" customFormat="1">
      <c r="B7" s="458"/>
      <c r="C7" s="459"/>
      <c r="D7" s="459"/>
      <c r="E7" s="459"/>
      <c r="F7" s="459"/>
    </row>
    <row r="8" spans="2:7" s="33" customFormat="1">
      <c r="B8" s="382" t="s">
        <v>171</v>
      </c>
      <c r="C8" s="460">
        <v>33492</v>
      </c>
      <c r="D8" s="460">
        <v>31484</v>
      </c>
      <c r="E8" s="460">
        <v>2008</v>
      </c>
      <c r="F8" s="461">
        <v>6.377842713759363E-2</v>
      </c>
    </row>
    <row r="9" spans="2:7" s="33" customFormat="1">
      <c r="B9" s="256"/>
      <c r="C9" s="872"/>
      <c r="D9" s="873"/>
      <c r="E9" s="873"/>
      <c r="F9" s="874"/>
    </row>
    <row r="10" spans="2:7" s="33" customFormat="1">
      <c r="B10" s="142"/>
      <c r="C10" s="870"/>
      <c r="D10" s="870"/>
      <c r="E10" s="870"/>
      <c r="F10" s="870"/>
    </row>
    <row r="11" spans="2:7" s="33" customFormat="1">
      <c r="B11" s="868" t="s">
        <v>172</v>
      </c>
      <c r="C11" s="376" t="s">
        <v>478</v>
      </c>
      <c r="D11" s="457" t="s">
        <v>482</v>
      </c>
      <c r="E11" s="457" t="s">
        <v>62</v>
      </c>
      <c r="F11" s="456" t="s">
        <v>13</v>
      </c>
    </row>
    <row r="12" spans="2:7" s="33" customFormat="1">
      <c r="B12" s="869"/>
      <c r="C12" s="871" t="s">
        <v>168</v>
      </c>
      <c r="D12" s="871"/>
      <c r="E12" s="871"/>
      <c r="F12" s="457"/>
    </row>
    <row r="13" spans="2:7" s="33" customFormat="1">
      <c r="B13" s="82"/>
      <c r="C13" s="105"/>
      <c r="D13" s="105"/>
      <c r="E13" s="105"/>
      <c r="F13" s="82"/>
    </row>
    <row r="14" spans="2:7" s="33" customFormat="1">
      <c r="B14" s="83" t="s">
        <v>173</v>
      </c>
      <c r="C14" s="462">
        <v>6290</v>
      </c>
      <c r="D14" s="116">
        <v>7115</v>
      </c>
      <c r="E14" s="116">
        <v>-825</v>
      </c>
      <c r="F14" s="797">
        <v>-0.11595221363316932</v>
      </c>
    </row>
    <row r="15" spans="2:7" s="33" customFormat="1">
      <c r="B15" s="83" t="s">
        <v>174</v>
      </c>
      <c r="C15" s="462">
        <v>8790</v>
      </c>
      <c r="D15" s="116">
        <v>7962</v>
      </c>
      <c r="E15" s="116">
        <v>828</v>
      </c>
      <c r="F15" s="797">
        <v>0.10399397136397881</v>
      </c>
    </row>
    <row r="16" spans="2:7" s="33" customFormat="1">
      <c r="B16" s="83"/>
      <c r="C16" s="116"/>
      <c r="D16" s="116"/>
      <c r="E16" s="116"/>
      <c r="F16" s="797"/>
    </row>
    <row r="17" spans="2:8" s="33" customFormat="1">
      <c r="B17" s="83" t="s">
        <v>175</v>
      </c>
      <c r="C17" s="462">
        <v>18412</v>
      </c>
      <c r="D17" s="116">
        <v>16407</v>
      </c>
      <c r="E17" s="116">
        <v>2005</v>
      </c>
      <c r="F17" s="797">
        <v>0.12220393734381663</v>
      </c>
    </row>
    <row r="18" spans="2:8" s="33" customFormat="1">
      <c r="B18" s="798" t="s">
        <v>176</v>
      </c>
      <c r="C18" s="454">
        <v>16065</v>
      </c>
      <c r="D18" s="106">
        <v>14130</v>
      </c>
      <c r="E18" s="106">
        <v>1935</v>
      </c>
      <c r="F18" s="229">
        <v>0.13694267515923575</v>
      </c>
    </row>
    <row r="19" spans="2:8" s="33" customFormat="1">
      <c r="B19" s="798" t="s">
        <v>177</v>
      </c>
      <c r="C19" s="454">
        <v>2347</v>
      </c>
      <c r="D19" s="106">
        <v>2277</v>
      </c>
      <c r="E19" s="106">
        <v>70</v>
      </c>
      <c r="F19" s="229">
        <v>3.0742204655248129E-2</v>
      </c>
    </row>
    <row r="20" spans="2:8" s="33" customFormat="1">
      <c r="B20" s="82"/>
      <c r="C20" s="106"/>
      <c r="D20" s="106"/>
      <c r="E20" s="106"/>
      <c r="F20" s="107"/>
    </row>
    <row r="21" spans="2:8" s="33" customFormat="1">
      <c r="B21" s="382" t="s">
        <v>178</v>
      </c>
      <c r="C21" s="460">
        <v>33492</v>
      </c>
      <c r="D21" s="460">
        <v>31484</v>
      </c>
      <c r="E21" s="460">
        <v>2008</v>
      </c>
      <c r="F21" s="461">
        <v>6.377842713759363E-2</v>
      </c>
    </row>
    <row r="22" spans="2:8" s="33" customFormat="1">
      <c r="B22" s="82"/>
      <c r="C22" s="82"/>
      <c r="D22" s="82"/>
      <c r="E22" s="82"/>
      <c r="F22" s="82"/>
    </row>
    <row r="23" spans="2:8" s="33" customFormat="1">
      <c r="B23" s="142"/>
      <c r="C23" s="870"/>
      <c r="D23" s="870"/>
      <c r="E23" s="870"/>
      <c r="F23" s="870"/>
    </row>
    <row r="24" spans="2:8" s="33" customFormat="1">
      <c r="B24" s="868" t="s">
        <v>179</v>
      </c>
      <c r="C24" s="376" t="s">
        <v>478</v>
      </c>
      <c r="D24" s="457" t="s">
        <v>479</v>
      </c>
      <c r="E24" s="457" t="s">
        <v>62</v>
      </c>
      <c r="F24" s="456" t="s">
        <v>13</v>
      </c>
    </row>
    <row r="25" spans="2:8" s="33" customFormat="1">
      <c r="B25" s="869"/>
      <c r="C25" s="871" t="s">
        <v>168</v>
      </c>
      <c r="D25" s="871"/>
      <c r="E25" s="871"/>
      <c r="F25" s="457"/>
    </row>
    <row r="26" spans="2:8" s="33" customFormat="1">
      <c r="B26" s="82"/>
      <c r="C26" s="105"/>
      <c r="D26" s="105"/>
      <c r="E26" s="105"/>
      <c r="F26" s="108"/>
    </row>
    <row r="27" spans="2:8" s="33" customFormat="1">
      <c r="B27" s="83" t="s">
        <v>180</v>
      </c>
      <c r="C27" s="342">
        <v>478</v>
      </c>
      <c r="D27" s="84">
        <v>1012</v>
      </c>
      <c r="E27" s="84">
        <v>-534</v>
      </c>
      <c r="F27" s="185">
        <v>-0.52766798418972338</v>
      </c>
    </row>
    <row r="28" spans="2:8" s="33" customFormat="1">
      <c r="B28" s="83" t="s">
        <v>181</v>
      </c>
      <c r="C28" s="342">
        <v>-801</v>
      </c>
      <c r="D28" s="84">
        <v>3068</v>
      </c>
      <c r="E28" s="84">
        <v>-3869</v>
      </c>
      <c r="F28" s="185">
        <v>-1.2610821382007822</v>
      </c>
    </row>
    <row r="29" spans="2:8" s="33" customFormat="1">
      <c r="B29" s="83" t="s">
        <v>182</v>
      </c>
      <c r="C29" s="342">
        <v>-1267</v>
      </c>
      <c r="D29" s="84">
        <v>-1279</v>
      </c>
      <c r="E29" s="84">
        <v>12</v>
      </c>
      <c r="F29" s="185">
        <v>-9.3823299452697739E-3</v>
      </c>
    </row>
    <row r="30" spans="2:8" s="33" customFormat="1">
      <c r="B30" s="82"/>
      <c r="C30" s="106"/>
      <c r="D30" s="106"/>
      <c r="E30" s="106"/>
      <c r="F30" s="106"/>
    </row>
    <row r="31" spans="2:8" s="33" customFormat="1">
      <c r="B31" s="382" t="s">
        <v>183</v>
      </c>
      <c r="C31" s="460">
        <v>-1590</v>
      </c>
      <c r="D31" s="460">
        <v>2801</v>
      </c>
      <c r="E31" s="460">
        <v>-4391</v>
      </c>
      <c r="F31" s="476">
        <v>-1.567654409139593</v>
      </c>
    </row>
    <row r="32" spans="2:8" s="33" customFormat="1">
      <c r="B32" s="82"/>
      <c r="C32" s="82"/>
      <c r="D32" s="82"/>
      <c r="E32" s="82"/>
      <c r="F32" s="82"/>
      <c r="G32" s="82"/>
      <c r="H32" s="82"/>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topLeftCell="A3" workbookViewId="0">
      <selection activeCell="M12" sqref="M12"/>
    </sheetView>
  </sheetViews>
  <sheetFormatPr baseColWidth="10" defaultColWidth="7.28515625" defaultRowHeight="12.75"/>
  <cols>
    <col min="1" max="1" width="3.140625" style="86" customWidth="1"/>
    <col min="2" max="2" width="12.85546875" style="86" customWidth="1"/>
    <col min="3" max="3" width="33.140625" style="86" customWidth="1"/>
    <col min="4" max="4" width="8.7109375" style="86" customWidth="1"/>
    <col min="5" max="5" width="15.5703125" style="149" bestFit="1" customWidth="1"/>
    <col min="6" max="6" width="14.85546875" style="149" bestFit="1" customWidth="1"/>
    <col min="7" max="7" width="14.5703125" style="149" bestFit="1" customWidth="1"/>
    <col min="8" max="8" width="13.85546875" style="86" customWidth="1"/>
    <col min="9" max="9" width="10" style="86" bestFit="1" customWidth="1"/>
    <col min="10" max="10" width="4.7109375" style="86" customWidth="1"/>
    <col min="11" max="11" width="7.28515625" style="86" customWidth="1"/>
    <col min="12" max="16384" width="7.28515625" style="86"/>
  </cols>
  <sheetData>
    <row r="2" spans="2:9">
      <c r="B2" s="471"/>
      <c r="C2" s="471"/>
      <c r="D2" s="471"/>
      <c r="E2" s="472"/>
      <c r="F2" s="472"/>
      <c r="G2" s="472"/>
      <c r="H2" s="471"/>
    </row>
    <row r="3" spans="2:9" ht="15.75" customHeight="1">
      <c r="B3" s="821" t="s">
        <v>184</v>
      </c>
      <c r="C3" s="821"/>
      <c r="D3" s="308" t="s">
        <v>185</v>
      </c>
      <c r="E3" s="308" t="s">
        <v>478</v>
      </c>
      <c r="F3" s="308" t="s">
        <v>482</v>
      </c>
      <c r="G3" s="308" t="s">
        <v>479</v>
      </c>
      <c r="H3" s="308" t="s">
        <v>62</v>
      </c>
      <c r="I3" s="308" t="s">
        <v>13</v>
      </c>
    </row>
    <row r="4" spans="2:9" ht="6" customHeight="1">
      <c r="E4" s="86"/>
      <c r="F4" s="86"/>
      <c r="G4" s="100"/>
    </row>
    <row r="5" spans="2:9" ht="18" customHeight="1">
      <c r="B5" s="142" t="s">
        <v>186</v>
      </c>
      <c r="C5" s="146" t="s">
        <v>187</v>
      </c>
      <c r="D5" s="152" t="s">
        <v>188</v>
      </c>
      <c r="E5" s="153">
        <v>0.99709574764228226</v>
      </c>
      <c r="F5" s="153">
        <v>1.042779483725595</v>
      </c>
      <c r="G5" s="732" t="s">
        <v>481</v>
      </c>
      <c r="H5" s="155">
        <v>-4.5683736083312776E-2</v>
      </c>
      <c r="I5" s="234">
        <v>-4.3809584668942692E-2</v>
      </c>
    </row>
    <row r="6" spans="2:9" ht="18" customHeight="1">
      <c r="B6" s="146"/>
      <c r="C6" s="146" t="s">
        <v>189</v>
      </c>
      <c r="D6" s="152" t="s">
        <v>188</v>
      </c>
      <c r="E6" s="153">
        <v>0.99701097266222227</v>
      </c>
      <c r="F6" s="153">
        <v>0.9802107554544105</v>
      </c>
      <c r="G6" s="732" t="s">
        <v>481</v>
      </c>
      <c r="H6" s="155">
        <v>2.0000000000000018E-2</v>
      </c>
      <c r="I6" s="234">
        <v>1.7139392844167878E-2</v>
      </c>
    </row>
    <row r="7" spans="2:9" ht="18" customHeight="1">
      <c r="B7" s="463"/>
      <c r="C7" s="463" t="s">
        <v>190</v>
      </c>
      <c r="D7" s="464" t="s">
        <v>191</v>
      </c>
      <c r="E7" s="468">
        <v>-18</v>
      </c>
      <c r="F7" s="733">
        <v>304</v>
      </c>
      <c r="G7" s="733" t="s">
        <v>481</v>
      </c>
      <c r="H7" s="468">
        <v>-322</v>
      </c>
      <c r="I7" s="469">
        <v>-1.0592105263157894</v>
      </c>
    </row>
    <row r="8" spans="2:9" ht="18" customHeight="1">
      <c r="B8" s="142" t="s">
        <v>192</v>
      </c>
      <c r="C8" s="146" t="s">
        <v>193</v>
      </c>
      <c r="D8" s="152" t="s">
        <v>188</v>
      </c>
      <c r="E8" s="154">
        <v>0.81903920409622744</v>
      </c>
      <c r="F8" s="153">
        <v>0.91895383637942563</v>
      </c>
      <c r="G8" s="732" t="s">
        <v>481</v>
      </c>
      <c r="H8" s="155">
        <v>-9.991463228319819E-2</v>
      </c>
      <c r="I8" s="234">
        <v>-0.1087264978150051</v>
      </c>
    </row>
    <row r="9" spans="2:9" ht="18" customHeight="1">
      <c r="B9" s="146"/>
      <c r="C9" s="146" t="s">
        <v>194</v>
      </c>
      <c r="D9" s="152" t="s">
        <v>2</v>
      </c>
      <c r="E9" s="156">
        <v>0.41711778646543785</v>
      </c>
      <c r="F9" s="734">
        <v>0.4718997194790448</v>
      </c>
      <c r="G9" s="473" t="s">
        <v>481</v>
      </c>
      <c r="H9" s="473" t="s">
        <v>483</v>
      </c>
      <c r="I9" s="737" t="s">
        <v>481</v>
      </c>
    </row>
    <row r="10" spans="2:9" ht="18" customHeight="1">
      <c r="B10" s="146"/>
      <c r="C10" s="146" t="s">
        <v>195</v>
      </c>
      <c r="D10" s="152" t="s">
        <v>2</v>
      </c>
      <c r="E10" s="156">
        <v>0.58288221353456204</v>
      </c>
      <c r="F10" s="734">
        <v>0.52810028052095515</v>
      </c>
      <c r="G10" s="473" t="s">
        <v>481</v>
      </c>
      <c r="H10" s="473" t="s">
        <v>484</v>
      </c>
      <c r="I10" s="737" t="s">
        <v>481</v>
      </c>
    </row>
    <row r="11" spans="2:9" ht="18" customHeight="1">
      <c r="B11" s="463"/>
      <c r="C11" s="463" t="s">
        <v>196</v>
      </c>
      <c r="D11" s="464" t="s">
        <v>188</v>
      </c>
      <c r="E11" s="465">
        <v>3.725298913774699</v>
      </c>
      <c r="F11" s="735" t="s">
        <v>481</v>
      </c>
      <c r="G11" s="731">
        <v>2.7204937136854541</v>
      </c>
      <c r="H11" s="466">
        <v>1.0048052000892449</v>
      </c>
      <c r="I11" s="467">
        <v>0.36934663551493191</v>
      </c>
    </row>
    <row r="12" spans="2:9" ht="18" customHeight="1">
      <c r="B12" s="142" t="s">
        <v>197</v>
      </c>
      <c r="C12" s="146" t="s">
        <v>198</v>
      </c>
      <c r="D12" s="152" t="s">
        <v>2</v>
      </c>
      <c r="E12" s="156">
        <v>0.193152559651043</v>
      </c>
      <c r="F12" s="734" t="s">
        <v>485</v>
      </c>
      <c r="G12" s="474">
        <v>0.20315088667307668</v>
      </c>
      <c r="H12" s="474" t="s">
        <v>486</v>
      </c>
      <c r="I12" s="737" t="s">
        <v>481</v>
      </c>
    </row>
    <row r="13" spans="2:9" ht="18" customHeight="1">
      <c r="B13" s="146"/>
      <c r="C13" s="146" t="s">
        <v>199</v>
      </c>
      <c r="D13" s="152" t="s">
        <v>2</v>
      </c>
      <c r="E13" s="248">
        <v>4.8454997619170471E-2</v>
      </c>
      <c r="F13" s="234" t="s">
        <v>485</v>
      </c>
      <c r="G13" s="474">
        <v>0.18241640558819811</v>
      </c>
      <c r="H13" s="474" t="s">
        <v>487</v>
      </c>
      <c r="I13" s="737" t="s">
        <v>481</v>
      </c>
    </row>
    <row r="14" spans="2:9" ht="18" customHeight="1">
      <c r="B14" s="463"/>
      <c r="C14" s="463" t="s">
        <v>200</v>
      </c>
      <c r="D14" s="464" t="s">
        <v>2</v>
      </c>
      <c r="E14" s="470">
        <v>3.1121635082747304E-2</v>
      </c>
      <c r="F14" s="736" t="s">
        <v>485</v>
      </c>
      <c r="G14" s="475">
        <v>8.0545145379310373E-2</v>
      </c>
      <c r="H14" s="475" t="s">
        <v>488</v>
      </c>
      <c r="I14" s="738" t="s">
        <v>481</v>
      </c>
    </row>
    <row r="15" spans="2:9">
      <c r="H15" s="150"/>
    </row>
    <row r="16" spans="2:9">
      <c r="B16" s="86" t="s">
        <v>201</v>
      </c>
      <c r="H16" s="149"/>
    </row>
    <row r="17" spans="2:10">
      <c r="B17" s="86" t="s">
        <v>202</v>
      </c>
      <c r="E17" s="86"/>
      <c r="F17" s="86"/>
      <c r="G17" s="86"/>
    </row>
    <row r="18" spans="2:10">
      <c r="B18" s="86" t="s">
        <v>203</v>
      </c>
      <c r="E18" s="86"/>
      <c r="F18" s="86"/>
      <c r="G18" s="86"/>
    </row>
    <row r="19" spans="2:10">
      <c r="B19" s="86" t="s">
        <v>204</v>
      </c>
      <c r="H19" s="149"/>
    </row>
    <row r="20" spans="2:10">
      <c r="B20" s="86" t="s">
        <v>205</v>
      </c>
      <c r="H20" s="149"/>
    </row>
    <row r="21" spans="2:10">
      <c r="B21" s="86" t="s">
        <v>206</v>
      </c>
      <c r="H21" s="149"/>
    </row>
    <row r="22" spans="2:10" ht="27" customHeight="1">
      <c r="B22" s="845" t="s">
        <v>474</v>
      </c>
      <c r="C22" s="845"/>
      <c r="D22" s="845"/>
      <c r="E22" s="845"/>
      <c r="F22" s="845"/>
      <c r="G22" s="845"/>
      <c r="H22" s="845"/>
      <c r="I22" s="845"/>
      <c r="J22" s="845"/>
    </row>
    <row r="23" spans="2:10">
      <c r="B23" s="86" t="s">
        <v>475</v>
      </c>
      <c r="H23" s="149"/>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36"/>
  <sheetViews>
    <sheetView showGridLines="0" workbookViewId="0">
      <selection activeCell="G19" sqref="G19"/>
    </sheetView>
  </sheetViews>
  <sheetFormatPr baseColWidth="10" defaultColWidth="11.42578125" defaultRowHeight="12.75"/>
  <cols>
    <col min="1" max="1" width="7.28515625" style="86" customWidth="1"/>
    <col min="2" max="2" width="45" style="86" customWidth="1"/>
    <col min="3" max="3" width="16.5703125" style="86" customWidth="1"/>
    <col min="4" max="4" width="15.7109375" style="86" customWidth="1"/>
    <col min="5" max="5" width="14.85546875" style="86" customWidth="1"/>
    <col min="6" max="6" width="2.7109375" style="86" customWidth="1"/>
    <col min="7" max="7" width="16.5703125" style="86" customWidth="1"/>
    <col min="8" max="8" width="15.7109375" style="86" customWidth="1"/>
    <col min="9" max="9" width="12.42578125" style="86" customWidth="1"/>
    <col min="10" max="16384" width="11.42578125" style="86"/>
  </cols>
  <sheetData>
    <row r="2" spans="2:11" ht="13.5" thickBot="1">
      <c r="B2" s="482"/>
      <c r="C2" s="482"/>
      <c r="D2" s="482"/>
      <c r="E2" s="482"/>
      <c r="F2" s="482"/>
      <c r="G2" s="482"/>
      <c r="H2" s="482"/>
      <c r="I2" s="482"/>
    </row>
    <row r="3" spans="2:11" ht="15">
      <c r="B3" s="875" t="s">
        <v>207</v>
      </c>
      <c r="C3" s="875"/>
      <c r="D3" s="875"/>
      <c r="E3" s="875"/>
      <c r="F3" s="875"/>
      <c r="G3" s="875"/>
      <c r="H3" s="875"/>
    </row>
    <row r="4" spans="2:11" ht="17.25" customHeight="1" thickBot="1">
      <c r="B4" s="876" t="s">
        <v>168</v>
      </c>
      <c r="C4" s="876"/>
      <c r="D4" s="876"/>
      <c r="E4" s="876"/>
      <c r="F4" s="876"/>
      <c r="G4" s="876"/>
      <c r="H4" s="876"/>
      <c r="I4" s="482"/>
    </row>
    <row r="5" spans="2:11" ht="48" customHeight="1">
      <c r="B5" s="877" t="s">
        <v>208</v>
      </c>
      <c r="C5" s="879" t="s">
        <v>209</v>
      </c>
      <c r="D5" s="879"/>
      <c r="E5" s="879"/>
      <c r="F5" s="483"/>
      <c r="G5" s="879" t="s">
        <v>210</v>
      </c>
      <c r="H5" s="879"/>
      <c r="I5" s="879"/>
    </row>
    <row r="6" spans="2:11">
      <c r="B6" s="878"/>
      <c r="C6" s="289" t="s">
        <v>478</v>
      </c>
      <c r="D6" s="372" t="s">
        <v>479</v>
      </c>
      <c r="E6" s="372" t="s">
        <v>211</v>
      </c>
      <c r="F6" s="151"/>
      <c r="G6" s="289" t="s">
        <v>478</v>
      </c>
      <c r="H6" s="372" t="s">
        <v>479</v>
      </c>
      <c r="I6" s="373" t="s">
        <v>211</v>
      </c>
    </row>
    <row r="7" spans="2:11" ht="6" customHeight="1"/>
    <row r="8" spans="2:11" ht="13.5" customHeight="1">
      <c r="B8" s="87" t="s">
        <v>489</v>
      </c>
      <c r="C8" s="477">
        <v>0</v>
      </c>
      <c r="D8" s="102">
        <v>0</v>
      </c>
      <c r="E8" s="102" t="s">
        <v>480</v>
      </c>
      <c r="F8" s="102"/>
      <c r="G8" s="477">
        <v>0</v>
      </c>
      <c r="H8" s="102">
        <v>1</v>
      </c>
      <c r="I8" s="199">
        <v>-1</v>
      </c>
      <c r="K8" s="86" t="s">
        <v>212</v>
      </c>
    </row>
    <row r="9" spans="2:11" ht="13.5" customHeight="1">
      <c r="B9" s="87" t="s">
        <v>490</v>
      </c>
      <c r="C9" s="477">
        <v>137</v>
      </c>
      <c r="D9" s="102">
        <v>120</v>
      </c>
      <c r="E9" s="199">
        <v>0.14166666666666661</v>
      </c>
      <c r="F9" s="102"/>
      <c r="G9" s="477">
        <v>43</v>
      </c>
      <c r="H9" s="102">
        <v>38</v>
      </c>
      <c r="I9" s="199">
        <v>0.13157894736842102</v>
      </c>
    </row>
    <row r="10" spans="2:11" ht="13.5" customHeight="1">
      <c r="B10" s="87" t="s">
        <v>213</v>
      </c>
      <c r="C10" s="477">
        <v>0</v>
      </c>
      <c r="D10" s="102">
        <v>41</v>
      </c>
      <c r="E10" s="199">
        <v>-1</v>
      </c>
      <c r="F10" s="102"/>
      <c r="G10" s="477">
        <v>0</v>
      </c>
      <c r="H10" s="102">
        <v>0</v>
      </c>
      <c r="I10" s="199" t="s">
        <v>480</v>
      </c>
    </row>
    <row r="11" spans="2:11" ht="13.5" customHeight="1">
      <c r="B11" s="87" t="s">
        <v>491</v>
      </c>
      <c r="C11" s="477">
        <v>0</v>
      </c>
      <c r="D11" s="484">
        <v>2</v>
      </c>
      <c r="E11" s="199">
        <v>-1</v>
      </c>
      <c r="F11" s="102"/>
      <c r="G11" s="477">
        <v>0</v>
      </c>
      <c r="H11" s="102">
        <v>0</v>
      </c>
      <c r="I11" s="199" t="s">
        <v>480</v>
      </c>
    </row>
    <row r="12" spans="2:11" ht="13.5" customHeight="1">
      <c r="B12" s="87" t="s">
        <v>214</v>
      </c>
      <c r="C12" s="477">
        <v>0</v>
      </c>
      <c r="D12" s="484">
        <v>1</v>
      </c>
      <c r="E12" s="199">
        <v>0</v>
      </c>
      <c r="F12" s="102"/>
      <c r="G12" s="477">
        <v>5</v>
      </c>
      <c r="H12" s="102">
        <v>6</v>
      </c>
      <c r="I12" s="199">
        <v>-0.16666666666666663</v>
      </c>
    </row>
    <row r="13" spans="2:11" ht="13.5" customHeight="1">
      <c r="B13" s="87" t="s">
        <v>215</v>
      </c>
      <c r="C13" s="477">
        <v>0</v>
      </c>
      <c r="D13" s="102">
        <v>2</v>
      </c>
      <c r="E13" s="199">
        <v>-1</v>
      </c>
      <c r="F13" s="102"/>
      <c r="G13" s="477">
        <v>0</v>
      </c>
      <c r="H13" s="102">
        <v>1</v>
      </c>
      <c r="I13" s="199">
        <v>-1</v>
      </c>
    </row>
    <row r="14" spans="2:11" ht="13.5" customHeight="1">
      <c r="B14" s="87" t="s">
        <v>492</v>
      </c>
      <c r="C14" s="477">
        <v>192</v>
      </c>
      <c r="D14" s="102">
        <v>178</v>
      </c>
      <c r="E14" s="199">
        <v>7.8651685393258397E-2</v>
      </c>
      <c r="F14" s="102"/>
      <c r="G14" s="477">
        <v>122</v>
      </c>
      <c r="H14" s="102">
        <v>108</v>
      </c>
      <c r="I14" s="199">
        <v>0.12962962962962954</v>
      </c>
    </row>
    <row r="15" spans="2:11" ht="13.5" customHeight="1">
      <c r="B15" s="87" t="s">
        <v>493</v>
      </c>
      <c r="C15" s="477">
        <v>60</v>
      </c>
      <c r="D15" s="102">
        <v>70</v>
      </c>
      <c r="E15" s="199">
        <v>-0.1428571428571429</v>
      </c>
      <c r="F15" s="102"/>
      <c r="G15" s="477">
        <v>86</v>
      </c>
      <c r="H15" s="102">
        <v>73</v>
      </c>
      <c r="I15" s="199">
        <v>0.17808219178082196</v>
      </c>
    </row>
    <row r="16" spans="2:11" ht="13.5" customHeight="1">
      <c r="B16" s="87" t="s">
        <v>216</v>
      </c>
      <c r="C16" s="477">
        <v>0</v>
      </c>
      <c r="D16" s="102">
        <v>68</v>
      </c>
      <c r="E16" s="199">
        <v>-1</v>
      </c>
      <c r="F16" s="102"/>
      <c r="G16" s="477">
        <v>0</v>
      </c>
      <c r="H16" s="102">
        <v>0</v>
      </c>
      <c r="I16" s="199" t="s">
        <v>480</v>
      </c>
    </row>
    <row r="17" spans="2:9" ht="13.5" customHeight="1">
      <c r="B17" s="87" t="s">
        <v>494</v>
      </c>
      <c r="C17" s="477">
        <v>114</v>
      </c>
      <c r="D17" s="102">
        <v>111</v>
      </c>
      <c r="E17" s="199">
        <v>2.7027027027026973E-2</v>
      </c>
      <c r="F17" s="102"/>
      <c r="G17" s="477">
        <v>79</v>
      </c>
      <c r="H17" s="102">
        <v>76</v>
      </c>
      <c r="I17" s="199">
        <v>3.9473684210526327E-2</v>
      </c>
    </row>
    <row r="18" spans="2:9" ht="13.5" customHeight="1">
      <c r="B18" s="87" t="s">
        <v>495</v>
      </c>
      <c r="C18" s="477">
        <v>136</v>
      </c>
      <c r="D18" s="102">
        <v>140</v>
      </c>
      <c r="E18" s="199">
        <v>-2.8571428571428581E-2</v>
      </c>
      <c r="F18" s="102"/>
      <c r="G18" s="477">
        <v>63</v>
      </c>
      <c r="H18" s="102">
        <v>58</v>
      </c>
      <c r="I18" s="199">
        <v>8.6206896551724199E-2</v>
      </c>
    </row>
    <row r="19" spans="2:9" ht="13.5" customHeight="1">
      <c r="B19" s="87" t="s">
        <v>496</v>
      </c>
      <c r="C19" s="477">
        <v>157</v>
      </c>
      <c r="D19" s="102">
        <v>169</v>
      </c>
      <c r="E19" s="199">
        <v>-7.1005917159763343E-2</v>
      </c>
      <c r="F19" s="102"/>
      <c r="G19" s="477">
        <v>67</v>
      </c>
      <c r="H19" s="102">
        <v>76</v>
      </c>
      <c r="I19" s="199">
        <v>-0.11842105263157898</v>
      </c>
    </row>
    <row r="20" spans="2:9" ht="13.5" customHeight="1">
      <c r="B20" s="87" t="s">
        <v>217</v>
      </c>
      <c r="C20" s="477">
        <v>0</v>
      </c>
      <c r="D20" s="102">
        <v>3</v>
      </c>
      <c r="E20" s="199">
        <v>-1</v>
      </c>
      <c r="F20" s="102"/>
      <c r="G20" s="477">
        <v>5</v>
      </c>
      <c r="H20" s="102">
        <v>0</v>
      </c>
      <c r="I20" s="199" t="s">
        <v>480</v>
      </c>
    </row>
    <row r="21" spans="2:9" ht="13.5" customHeight="1">
      <c r="B21" s="87" t="s">
        <v>218</v>
      </c>
      <c r="C21" s="477">
        <v>2</v>
      </c>
      <c r="D21" s="102">
        <v>3</v>
      </c>
      <c r="E21" s="199">
        <v>-0.33333333333333337</v>
      </c>
      <c r="F21" s="102"/>
      <c r="G21" s="477">
        <v>3</v>
      </c>
      <c r="H21" s="102">
        <v>5</v>
      </c>
      <c r="I21" s="199">
        <v>-0.4</v>
      </c>
    </row>
    <row r="22" spans="2:9" ht="13.5" customHeight="1">
      <c r="B22" s="87" t="s">
        <v>497</v>
      </c>
      <c r="C22" s="477">
        <v>73</v>
      </c>
      <c r="D22" s="102">
        <v>329</v>
      </c>
      <c r="E22" s="199">
        <v>-0.77811550151975684</v>
      </c>
      <c r="F22" s="102"/>
      <c r="G22" s="477">
        <v>102</v>
      </c>
      <c r="H22" s="102">
        <v>92</v>
      </c>
      <c r="I22" s="199">
        <v>0.10869565217391308</v>
      </c>
    </row>
    <row r="23" spans="2:9" ht="13.5" customHeight="1">
      <c r="B23" s="87" t="s">
        <v>498</v>
      </c>
      <c r="C23" s="477">
        <v>8</v>
      </c>
      <c r="D23" s="102">
        <v>21</v>
      </c>
      <c r="E23" s="199">
        <v>-0.61904761904761907</v>
      </c>
      <c r="F23" s="102"/>
      <c r="G23" s="477">
        <v>25</v>
      </c>
      <c r="H23" s="102">
        <v>25</v>
      </c>
      <c r="I23" s="199">
        <v>0</v>
      </c>
    </row>
    <row r="24" spans="2:9" ht="13.5" customHeight="1">
      <c r="B24" s="478"/>
      <c r="C24" s="698"/>
      <c r="D24" s="698"/>
      <c r="E24" s="698"/>
      <c r="F24" s="699"/>
      <c r="G24" s="698"/>
      <c r="H24" s="698"/>
      <c r="I24" s="698"/>
    </row>
    <row r="25" spans="2:9">
      <c r="B25" s="479" t="s">
        <v>47</v>
      </c>
      <c r="C25" s="480">
        <v>880</v>
      </c>
      <c r="D25" s="480">
        <v>1258</v>
      </c>
      <c r="E25" s="476">
        <v>-0.30047694753577103</v>
      </c>
      <c r="F25" s="699"/>
      <c r="G25" s="481">
        <v>600</v>
      </c>
      <c r="H25" s="480">
        <v>559</v>
      </c>
      <c r="I25" s="450">
        <v>7.3345259391770945E-2</v>
      </c>
    </row>
    <row r="26" spans="2:9" ht="13.5" customHeight="1">
      <c r="B26" s="87"/>
      <c r="C26" s="102"/>
      <c r="D26" s="102"/>
      <c r="E26" s="102"/>
      <c r="F26" s="102"/>
      <c r="G26" s="102"/>
      <c r="H26" s="102"/>
      <c r="I26" s="215"/>
    </row>
    <row r="27" spans="2:9" ht="13.5" customHeight="1">
      <c r="B27" s="87" t="s">
        <v>219</v>
      </c>
      <c r="C27" s="102"/>
      <c r="D27" s="102"/>
      <c r="E27" s="102"/>
      <c r="F27" s="102"/>
      <c r="G27" s="102"/>
      <c r="H27" s="102"/>
      <c r="I27" s="215"/>
    </row>
    <row r="28" spans="2:9" ht="13.5" customHeight="1">
      <c r="B28" s="88"/>
      <c r="C28" s="89"/>
      <c r="D28" s="89"/>
      <c r="E28" s="89"/>
      <c r="F28" s="89"/>
      <c r="G28" s="89"/>
      <c r="H28" s="89"/>
    </row>
    <row r="29" spans="2:9" ht="10.5" customHeight="1">
      <c r="B29" s="90"/>
      <c r="C29" s="91"/>
      <c r="D29" s="91"/>
      <c r="E29" s="91"/>
      <c r="F29" s="91"/>
      <c r="G29" s="91"/>
      <c r="H29" s="91"/>
    </row>
    <row r="30" spans="2:9">
      <c r="B30" s="92"/>
      <c r="C30" s="91"/>
      <c r="H30" s="91"/>
    </row>
    <row r="31" spans="2:9">
      <c r="C31" s="91"/>
      <c r="D31" s="91"/>
      <c r="E31" s="91"/>
      <c r="F31" s="91"/>
      <c r="G31" s="91"/>
      <c r="H31" s="91"/>
    </row>
    <row r="32" spans="2:9">
      <c r="C32" s="91"/>
    </row>
    <row r="34" spans="3:7">
      <c r="C34" s="91"/>
      <c r="G34" s="91"/>
    </row>
    <row r="36" spans="3:7">
      <c r="C36" s="93"/>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election activeCell="N25" sqref="N25"/>
    </sheetView>
  </sheetViews>
  <sheetFormatPr baseColWidth="10" defaultColWidth="11.42578125" defaultRowHeight="12.75"/>
  <cols>
    <col min="1" max="1" width="11.42578125" style="225"/>
    <col min="2" max="2" width="21.140625" style="225" customWidth="1"/>
    <col min="3" max="3" width="18.42578125" style="225" customWidth="1"/>
    <col min="4" max="4" width="17.140625" style="225" customWidth="1"/>
    <col min="5" max="16384" width="11.42578125" style="225"/>
  </cols>
  <sheetData>
    <row r="3" spans="1:5">
      <c r="B3" s="486"/>
      <c r="C3" s="486"/>
      <c r="D3" s="486"/>
    </row>
    <row r="4" spans="1:5">
      <c r="A4" s="485"/>
      <c r="B4" s="490"/>
      <c r="C4" s="491" t="s">
        <v>471</v>
      </c>
      <c r="D4" s="492" t="s">
        <v>472</v>
      </c>
      <c r="E4" s="237"/>
    </row>
    <row r="5" spans="1:5">
      <c r="A5" s="485"/>
      <c r="B5" s="487" t="s">
        <v>220</v>
      </c>
      <c r="C5" s="488">
        <v>0.24</v>
      </c>
      <c r="D5" s="489">
        <v>0.24</v>
      </c>
    </row>
    <row r="6" spans="1:5">
      <c r="C6" s="238"/>
      <c r="D6" s="238"/>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topLeftCell="A9" workbookViewId="0">
      <selection activeCell="C21" sqref="C21"/>
    </sheetView>
  </sheetViews>
  <sheetFormatPr baseColWidth="10" defaultColWidth="11.42578125" defaultRowHeight="12.75"/>
  <cols>
    <col min="1" max="1" width="11.42578125" style="85"/>
    <col min="2" max="2" width="45.7109375" style="85" customWidth="1"/>
    <col min="3" max="3" width="13.85546875" style="85" customWidth="1"/>
    <col min="4" max="4" width="15.140625" style="85" customWidth="1"/>
    <col min="5" max="5" width="14.5703125" style="85" customWidth="1"/>
    <col min="6" max="6" width="13.28515625" style="85" customWidth="1"/>
    <col min="7" max="7" width="14.42578125" style="85" customWidth="1"/>
    <col min="8" max="8" width="12.7109375" style="85" customWidth="1"/>
    <col min="9" max="9" width="14" style="85" customWidth="1"/>
    <col min="10" max="16384" width="11.42578125" style="85"/>
  </cols>
  <sheetData>
    <row r="1" spans="1:9">
      <c r="A1" s="202"/>
    </row>
    <row r="2" spans="1:9">
      <c r="B2" s="493"/>
      <c r="C2" s="493"/>
      <c r="D2" s="493"/>
      <c r="E2" s="493"/>
      <c r="F2" s="493"/>
      <c r="G2" s="493"/>
      <c r="H2" s="493"/>
      <c r="I2" s="493"/>
    </row>
    <row r="3" spans="1:9" ht="15">
      <c r="A3" s="494"/>
      <c r="B3" s="880" t="s">
        <v>221</v>
      </c>
      <c r="C3" s="881"/>
      <c r="D3" s="881"/>
      <c r="E3" s="881"/>
      <c r="F3" s="881"/>
      <c r="G3" s="881"/>
      <c r="H3" s="881"/>
      <c r="I3" s="882"/>
    </row>
    <row r="4" spans="1:9" s="198" customFormat="1" ht="15">
      <c r="A4" s="495"/>
      <c r="B4" s="636" t="s">
        <v>222</v>
      </c>
      <c r="C4" s="637">
        <v>2025</v>
      </c>
      <c r="D4" s="637">
        <v>2026</v>
      </c>
      <c r="E4" s="637">
        <v>2027</v>
      </c>
      <c r="F4" s="637">
        <v>2028</v>
      </c>
      <c r="G4" s="637">
        <v>2029</v>
      </c>
      <c r="H4" s="637" t="s">
        <v>499</v>
      </c>
      <c r="I4" s="638" t="s">
        <v>47</v>
      </c>
    </row>
    <row r="5" spans="1:9" ht="15">
      <c r="A5" s="494"/>
      <c r="B5" s="503" t="s">
        <v>223</v>
      </c>
      <c r="C5" s="504">
        <v>0</v>
      </c>
      <c r="D5" s="504">
        <v>600.85799999999995</v>
      </c>
      <c r="E5" s="504">
        <v>0</v>
      </c>
      <c r="F5" s="504">
        <v>0</v>
      </c>
      <c r="G5" s="504">
        <v>0</v>
      </c>
      <c r="H5" s="504">
        <v>0</v>
      </c>
      <c r="I5" s="514">
        <v>600.85799999999995</v>
      </c>
    </row>
    <row r="6" spans="1:9" ht="14.25">
      <c r="A6" s="494"/>
      <c r="B6" s="498" t="s">
        <v>224</v>
      </c>
      <c r="C6" s="499">
        <v>0</v>
      </c>
      <c r="D6" s="499">
        <v>600.85799999999995</v>
      </c>
      <c r="E6" s="499">
        <v>0</v>
      </c>
      <c r="F6" s="499">
        <v>0</v>
      </c>
      <c r="G6" s="499">
        <v>0</v>
      </c>
      <c r="H6" s="499">
        <v>0</v>
      </c>
      <c r="I6" s="500">
        <v>600.85799999999995</v>
      </c>
    </row>
    <row r="7" spans="1:9" ht="15">
      <c r="A7" s="494"/>
      <c r="B7" s="507" t="s">
        <v>5</v>
      </c>
      <c r="C7" s="509">
        <v>0</v>
      </c>
      <c r="D7" s="506">
        <v>20.751161377434773</v>
      </c>
      <c r="E7" s="506">
        <v>41.502322754869546</v>
      </c>
      <c r="F7" s="506">
        <v>31.126742066152161</v>
      </c>
      <c r="G7" s="506">
        <v>0</v>
      </c>
      <c r="H7" s="506">
        <v>0</v>
      </c>
      <c r="I7" s="511">
        <v>93.38</v>
      </c>
    </row>
    <row r="8" spans="1:9" ht="14.25">
      <c r="A8" s="494"/>
      <c r="B8" s="265" t="s">
        <v>132</v>
      </c>
      <c r="C8" s="266">
        <v>0</v>
      </c>
      <c r="D8" s="266">
        <v>20.751161377434773</v>
      </c>
      <c r="E8" s="266">
        <v>41.502322754869546</v>
      </c>
      <c r="F8" s="266">
        <v>31.126742066152161</v>
      </c>
      <c r="G8" s="266">
        <v>0</v>
      </c>
      <c r="H8" s="266">
        <v>0</v>
      </c>
      <c r="I8" s="512">
        <v>93.380226198456484</v>
      </c>
    </row>
    <row r="9" spans="1:9" ht="14.25">
      <c r="A9" s="494"/>
      <c r="B9" s="717" t="s">
        <v>225</v>
      </c>
      <c r="C9" s="718">
        <v>0</v>
      </c>
      <c r="D9" s="718">
        <v>0</v>
      </c>
      <c r="E9" s="718">
        <v>0</v>
      </c>
      <c r="F9" s="718">
        <v>0</v>
      </c>
      <c r="G9" s="718">
        <v>0</v>
      </c>
      <c r="H9" s="718">
        <v>0</v>
      </c>
      <c r="I9" s="719">
        <v>0</v>
      </c>
    </row>
    <row r="10" spans="1:9" ht="14.25">
      <c r="A10" s="494"/>
      <c r="B10" s="265" t="s">
        <v>226</v>
      </c>
      <c r="C10" s="266">
        <v>0</v>
      </c>
      <c r="D10" s="266">
        <v>0</v>
      </c>
      <c r="E10" s="266">
        <v>0</v>
      </c>
      <c r="F10" s="266">
        <v>0</v>
      </c>
      <c r="G10" s="266">
        <v>0</v>
      </c>
      <c r="H10" s="266">
        <v>0</v>
      </c>
      <c r="I10" s="512">
        <v>0</v>
      </c>
    </row>
    <row r="11" spans="1:9" ht="14.25">
      <c r="A11" s="494"/>
      <c r="B11" s="717" t="s">
        <v>227</v>
      </c>
      <c r="C11" s="718">
        <v>0</v>
      </c>
      <c r="D11" s="718">
        <v>0</v>
      </c>
      <c r="E11" s="718">
        <v>0</v>
      </c>
      <c r="F11" s="718">
        <v>0</v>
      </c>
      <c r="G11" s="718">
        <v>0</v>
      </c>
      <c r="H11" s="718">
        <v>0</v>
      </c>
      <c r="I11" s="719">
        <v>0</v>
      </c>
    </row>
    <row r="12" spans="1:9" ht="14.25">
      <c r="A12" s="494"/>
      <c r="B12" s="265" t="s">
        <v>228</v>
      </c>
      <c r="C12" s="266">
        <v>0</v>
      </c>
      <c r="D12" s="266">
        <v>0</v>
      </c>
      <c r="E12" s="266">
        <v>0</v>
      </c>
      <c r="F12" s="266">
        <v>0</v>
      </c>
      <c r="G12" s="266">
        <v>0</v>
      </c>
      <c r="H12" s="266">
        <v>0</v>
      </c>
      <c r="I12" s="512">
        <v>0</v>
      </c>
    </row>
    <row r="13" spans="1:9" ht="14.25">
      <c r="A13" s="494"/>
      <c r="B13" s="265" t="s">
        <v>229</v>
      </c>
      <c r="C13" s="266">
        <v>0</v>
      </c>
      <c r="D13" s="266">
        <v>0</v>
      </c>
      <c r="E13" s="266">
        <v>0</v>
      </c>
      <c r="F13" s="266">
        <v>0</v>
      </c>
      <c r="G13" s="266">
        <v>0</v>
      </c>
      <c r="H13" s="266">
        <v>0</v>
      </c>
      <c r="I13" s="512">
        <v>0</v>
      </c>
    </row>
    <row r="14" spans="1:9" ht="14.25">
      <c r="A14" s="494"/>
      <c r="B14" s="498" t="s">
        <v>230</v>
      </c>
      <c r="C14" s="508">
        <v>0</v>
      </c>
      <c r="D14" s="508">
        <v>0</v>
      </c>
      <c r="E14" s="508">
        <v>0</v>
      </c>
      <c r="F14" s="508">
        <v>0</v>
      </c>
      <c r="G14" s="508">
        <v>0</v>
      </c>
      <c r="H14" s="508">
        <v>0</v>
      </c>
      <c r="I14" s="513">
        <v>0</v>
      </c>
    </row>
    <row r="15" spans="1:9" ht="15">
      <c r="A15" s="494"/>
      <c r="B15" s="507" t="s">
        <v>14</v>
      </c>
      <c r="C15" s="506">
        <f t="shared" ref="C15:H15" si="0">SUM(C16)</f>
        <v>0</v>
      </c>
      <c r="D15" s="506">
        <f t="shared" si="0"/>
        <v>0</v>
      </c>
      <c r="E15" s="506">
        <f t="shared" si="0"/>
        <v>0</v>
      </c>
      <c r="F15" s="506">
        <f t="shared" si="0"/>
        <v>0</v>
      </c>
      <c r="G15" s="506">
        <f t="shared" si="0"/>
        <v>0</v>
      </c>
      <c r="H15" s="506">
        <f t="shared" si="0"/>
        <v>0</v>
      </c>
      <c r="I15" s="510">
        <f t="shared" ref="I15:I16" si="1">SUM(C15:H15)</f>
        <v>0</v>
      </c>
    </row>
    <row r="16" spans="1:9" ht="14.25">
      <c r="A16" s="494"/>
      <c r="B16" s="265" t="s">
        <v>231</v>
      </c>
      <c r="C16" s="267">
        <v>0</v>
      </c>
      <c r="D16" s="267">
        <v>0</v>
      </c>
      <c r="E16" s="267">
        <v>0</v>
      </c>
      <c r="F16" s="267">
        <v>0</v>
      </c>
      <c r="G16" s="267">
        <v>0</v>
      </c>
      <c r="H16" s="267">
        <v>0</v>
      </c>
      <c r="I16" s="502">
        <f t="shared" si="1"/>
        <v>0</v>
      </c>
    </row>
    <row r="17" spans="1:9" ht="15">
      <c r="A17" s="494"/>
      <c r="B17" s="507" t="s">
        <v>6</v>
      </c>
      <c r="C17" s="506">
        <v>425.15057836390531</v>
      </c>
      <c r="D17" s="506">
        <v>576.02630566842527</v>
      </c>
      <c r="E17" s="506">
        <v>182.73629894212445</v>
      </c>
      <c r="F17" s="506">
        <v>376.18370776025449</v>
      </c>
      <c r="G17" s="506">
        <v>320.74009250906704</v>
      </c>
      <c r="H17" s="506">
        <v>1049.8</v>
      </c>
      <c r="I17" s="510">
        <v>2930.63</v>
      </c>
    </row>
    <row r="18" spans="1:9" ht="14.25">
      <c r="A18" s="494"/>
      <c r="B18" s="265" t="s">
        <v>232</v>
      </c>
      <c r="C18" s="267">
        <v>34.322816602746997</v>
      </c>
      <c r="D18" s="267">
        <v>55.102461011089844</v>
      </c>
      <c r="E18" s="267">
        <v>41.569831280259464</v>
      </c>
      <c r="F18" s="267">
        <v>61.642191295294019</v>
      </c>
      <c r="G18" s="267">
        <v>60.663707221570419</v>
      </c>
      <c r="H18" s="267">
        <v>437.97343366763408</v>
      </c>
      <c r="I18" s="502">
        <v>691.2744410785948</v>
      </c>
    </row>
    <row r="19" spans="1:9" ht="14.25">
      <c r="A19" s="494"/>
      <c r="B19" s="265" t="s">
        <v>233</v>
      </c>
      <c r="C19" s="267">
        <v>30.61087744467283</v>
      </c>
      <c r="D19" s="267">
        <v>232.36395335520442</v>
      </c>
      <c r="E19" s="267">
        <v>18.1364230256182</v>
      </c>
      <c r="F19" s="267">
        <v>11.934021653181706</v>
      </c>
      <c r="G19" s="267">
        <v>93.379923520104256</v>
      </c>
      <c r="H19" s="267">
        <v>206.98764129286573</v>
      </c>
      <c r="I19" s="502">
        <v>593.41284029164717</v>
      </c>
    </row>
    <row r="20" spans="1:9" ht="14.25">
      <c r="A20" s="494"/>
      <c r="B20" s="265" t="s">
        <v>234</v>
      </c>
      <c r="C20" s="267">
        <v>5.5046809290511565</v>
      </c>
      <c r="D20" s="267">
        <v>11.069341400572439</v>
      </c>
      <c r="E20" s="267">
        <v>9.0361686511934245</v>
      </c>
      <c r="F20" s="267">
        <v>7.6059287020418358</v>
      </c>
      <c r="G20" s="267">
        <v>1.593965097205873</v>
      </c>
      <c r="H20" s="267">
        <v>0.61593224179670514</v>
      </c>
      <c r="I20" s="502">
        <v>35.426017021861433</v>
      </c>
    </row>
    <row r="21" spans="1:9" ht="14.25">
      <c r="A21" s="494"/>
      <c r="B21" s="265" t="s">
        <v>235</v>
      </c>
      <c r="C21" s="267">
        <v>3.6435659965915967E-2</v>
      </c>
      <c r="D21" s="267">
        <v>8.0631084674675668E-2</v>
      </c>
      <c r="E21" s="267">
        <v>9.2484890603847056E-2</v>
      </c>
      <c r="F21" s="267">
        <v>0.10685927511770617</v>
      </c>
      <c r="G21" s="267">
        <v>6.9830093386455239E-2</v>
      </c>
      <c r="H21" s="267">
        <v>9.8973444583230312E-3</v>
      </c>
      <c r="I21" s="502">
        <v>0.39613834820692312</v>
      </c>
    </row>
    <row r="22" spans="1:9" ht="14.25">
      <c r="A22" s="494"/>
      <c r="B22" s="265" t="s">
        <v>236</v>
      </c>
      <c r="C22" s="267">
        <v>0</v>
      </c>
      <c r="D22" s="267">
        <v>0</v>
      </c>
      <c r="E22" s="267">
        <v>0</v>
      </c>
      <c r="F22" s="267">
        <v>0</v>
      </c>
      <c r="G22" s="267">
        <v>0</v>
      </c>
      <c r="H22" s="267">
        <v>0</v>
      </c>
      <c r="I22" s="502">
        <v>0</v>
      </c>
    </row>
    <row r="23" spans="1:9" ht="14.25">
      <c r="A23" s="494"/>
      <c r="B23" s="265" t="s">
        <v>237</v>
      </c>
      <c r="C23" s="267">
        <v>0</v>
      </c>
      <c r="D23" s="267">
        <v>0</v>
      </c>
      <c r="E23" s="267">
        <v>0</v>
      </c>
      <c r="F23" s="267">
        <v>0</v>
      </c>
      <c r="G23" s="267">
        <v>0</v>
      </c>
      <c r="H23" s="267">
        <v>0</v>
      </c>
      <c r="I23" s="502">
        <v>0</v>
      </c>
    </row>
    <row r="24" spans="1:9" ht="14.25">
      <c r="A24" s="494"/>
      <c r="B24" s="265" t="s">
        <v>238</v>
      </c>
      <c r="C24" s="267">
        <v>0</v>
      </c>
      <c r="D24" s="267">
        <v>0</v>
      </c>
      <c r="E24" s="267">
        <v>0</v>
      </c>
      <c r="F24" s="267">
        <v>0</v>
      </c>
      <c r="G24" s="267">
        <v>0</v>
      </c>
      <c r="H24" s="267">
        <v>0</v>
      </c>
      <c r="I24" s="502">
        <v>0</v>
      </c>
    </row>
    <row r="25" spans="1:9" ht="14.25">
      <c r="A25" s="494"/>
      <c r="B25" s="265" t="s">
        <v>239</v>
      </c>
      <c r="C25" s="267">
        <v>0</v>
      </c>
      <c r="D25" s="267">
        <v>0</v>
      </c>
      <c r="E25" s="267">
        <v>0</v>
      </c>
      <c r="F25" s="267">
        <v>0</v>
      </c>
      <c r="G25" s="267">
        <v>0</v>
      </c>
      <c r="H25" s="267">
        <v>0</v>
      </c>
      <c r="I25" s="502">
        <v>0</v>
      </c>
    </row>
    <row r="26" spans="1:9" ht="14.25">
      <c r="A26" s="494"/>
      <c r="B26" s="265" t="s">
        <v>240</v>
      </c>
      <c r="C26" s="267">
        <v>6.0174429642117624E-2</v>
      </c>
      <c r="D26" s="267">
        <v>0.13360498083747416</v>
      </c>
      <c r="E26" s="267">
        <v>0.15394526500383682</v>
      </c>
      <c r="F26" s="267">
        <v>0.1787710702484947</v>
      </c>
      <c r="G26" s="267">
        <v>4.9027519372253019E-2</v>
      </c>
      <c r="H26" s="267">
        <v>0</v>
      </c>
      <c r="I26" s="502">
        <v>0.57552326510417628</v>
      </c>
    </row>
    <row r="27" spans="1:9" ht="14.25">
      <c r="A27" s="494"/>
      <c r="B27" s="265" t="s">
        <v>241</v>
      </c>
      <c r="C27" s="267">
        <v>331.94197081181682</v>
      </c>
      <c r="D27" s="267">
        <v>256.57199232619922</v>
      </c>
      <c r="E27" s="267">
        <v>92.968812372594442</v>
      </c>
      <c r="F27" s="267">
        <v>273.9361209533597</v>
      </c>
      <c r="G27" s="267">
        <v>144.3359174308107</v>
      </c>
      <c r="H27" s="267">
        <v>400.86047849923477</v>
      </c>
      <c r="I27" s="502">
        <v>1500.6152923940158</v>
      </c>
    </row>
    <row r="28" spans="1:9" ht="14.25">
      <c r="A28" s="494"/>
      <c r="B28" s="265" t="s">
        <v>242</v>
      </c>
      <c r="C28" s="267">
        <v>7.1861135035091875E-3</v>
      </c>
      <c r="D28" s="267">
        <v>1.5824982515866493E-2</v>
      </c>
      <c r="E28" s="267">
        <v>1.8028417936087855E-2</v>
      </c>
      <c r="F28" s="267">
        <v>2.0667277580111755E-2</v>
      </c>
      <c r="G28" s="267">
        <v>2.3700204584971168E-2</v>
      </c>
      <c r="H28" s="267">
        <v>2.9943251821426315</v>
      </c>
      <c r="I28" s="502">
        <v>3.0797321782631779</v>
      </c>
    </row>
    <row r="29" spans="1:9" ht="14.25">
      <c r="A29" s="494"/>
      <c r="B29" s="265" t="s">
        <v>218</v>
      </c>
      <c r="C29" s="267">
        <v>2.2154949661908341</v>
      </c>
      <c r="D29" s="267">
        <v>0.17137565333109447</v>
      </c>
      <c r="E29" s="267">
        <v>0.19670215009569372</v>
      </c>
      <c r="F29" s="267">
        <v>0.22554650423257769</v>
      </c>
      <c r="G29" s="267">
        <v>0.12768813487626773</v>
      </c>
      <c r="H29" s="267">
        <v>0.34379548291927858</v>
      </c>
      <c r="I29" s="502">
        <v>3.2806028916457461</v>
      </c>
    </row>
    <row r="30" spans="1:9" ht="14.25">
      <c r="A30" s="494"/>
      <c r="B30" s="265" t="s">
        <v>215</v>
      </c>
      <c r="C30" s="267">
        <v>20.45094140631511</v>
      </c>
      <c r="D30" s="267">
        <v>20.517120874000241</v>
      </c>
      <c r="E30" s="267">
        <v>20.563902888819495</v>
      </c>
      <c r="F30" s="267">
        <v>20.533601029198312</v>
      </c>
      <c r="G30" s="267">
        <v>20.496333287155764</v>
      </c>
      <c r="H30" s="267">
        <v>1.2315119337827798E-2</v>
      </c>
      <c r="I30" s="502">
        <v>102.57421460482675</v>
      </c>
    </row>
    <row r="31" spans="1:9" ht="14.25">
      <c r="A31" s="494"/>
      <c r="B31" s="265" t="s">
        <v>243</v>
      </c>
      <c r="C31" s="267">
        <v>0</v>
      </c>
      <c r="D31" s="267">
        <v>0</v>
      </c>
      <c r="E31" s="267">
        <v>0</v>
      </c>
      <c r="F31" s="267">
        <v>0</v>
      </c>
      <c r="G31" s="267">
        <v>0</v>
      </c>
      <c r="H31" s="267">
        <v>0</v>
      </c>
      <c r="I31" s="502">
        <v>0</v>
      </c>
    </row>
    <row r="32" spans="1:9" ht="15">
      <c r="A32" s="494"/>
      <c r="B32" s="507" t="s">
        <v>7</v>
      </c>
      <c r="C32" s="506">
        <v>196.22980892474729</v>
      </c>
      <c r="D32" s="506">
        <v>320.7025065837484</v>
      </c>
      <c r="E32" s="506">
        <v>384.11570495105184</v>
      </c>
      <c r="F32" s="506">
        <v>335.70601802677328</v>
      </c>
      <c r="G32" s="506">
        <v>203.49699885091536</v>
      </c>
      <c r="H32" s="506">
        <v>731.43928675098346</v>
      </c>
      <c r="I32" s="510">
        <v>2171.69</v>
      </c>
    </row>
    <row r="33" spans="1:9" ht="14.25">
      <c r="A33" s="494"/>
      <c r="B33" s="498" t="s">
        <v>244</v>
      </c>
      <c r="C33" s="499">
        <v>196.22980892474729</v>
      </c>
      <c r="D33" s="499">
        <v>320.7025065837484</v>
      </c>
      <c r="E33" s="499">
        <v>384.11570495105184</v>
      </c>
      <c r="F33" s="499">
        <v>335.70601802677328</v>
      </c>
      <c r="G33" s="499">
        <v>203.49699885091536</v>
      </c>
      <c r="H33" s="499">
        <v>731.43928675098346</v>
      </c>
      <c r="I33" s="500">
        <v>2171.6903240882193</v>
      </c>
    </row>
    <row r="34" spans="1:9" ht="15">
      <c r="A34" s="494"/>
      <c r="B34" s="505" t="s">
        <v>245</v>
      </c>
      <c r="C34" s="506">
        <v>5.8804927805200018</v>
      </c>
      <c r="D34" s="506">
        <v>12.521447526947476</v>
      </c>
      <c r="E34" s="506">
        <v>10.234123430067257</v>
      </c>
      <c r="F34" s="506">
        <v>9.8352944300672558</v>
      </c>
      <c r="G34" s="506">
        <v>5.3766307451282298</v>
      </c>
      <c r="H34" s="506">
        <v>5.5669274873239409</v>
      </c>
      <c r="I34" s="510">
        <v>49.41</v>
      </c>
    </row>
    <row r="35" spans="1:9" ht="14.25">
      <c r="A35" s="494"/>
      <c r="B35" s="265" t="s">
        <v>246</v>
      </c>
      <c r="C35" s="267">
        <v>4.2346851350000021</v>
      </c>
      <c r="D35" s="267">
        <v>8.536547781896056</v>
      </c>
      <c r="E35" s="267">
        <v>8.6037252937921043</v>
      </c>
      <c r="F35" s="267">
        <v>8.6037252937921043</v>
      </c>
      <c r="G35" s="267">
        <v>4.3928214388530762</v>
      </c>
      <c r="H35" s="267">
        <v>0.15461279666666675</v>
      </c>
      <c r="I35" s="502">
        <v>34.526117740000011</v>
      </c>
    </row>
    <row r="36" spans="1:9" ht="14.25">
      <c r="A36" s="494"/>
      <c r="B36" s="265" t="s">
        <v>247</v>
      </c>
      <c r="C36" s="267">
        <v>0.29571477551999997</v>
      </c>
      <c r="D36" s="267">
        <v>3.5770652895437314</v>
      </c>
      <c r="E36" s="267">
        <v>1.2225636807674625</v>
      </c>
      <c r="F36" s="267">
        <v>0.82373468076746259</v>
      </c>
      <c r="G36" s="267">
        <v>0.7030860807674626</v>
      </c>
      <c r="H36" s="267">
        <v>2.0964504426880346</v>
      </c>
      <c r="I36" s="502">
        <v>8.7186149500541532</v>
      </c>
    </row>
    <row r="37" spans="1:9" ht="14.25">
      <c r="A37" s="494"/>
      <c r="B37" s="498" t="s">
        <v>248</v>
      </c>
      <c r="C37" s="499">
        <v>1.3500928700000001</v>
      </c>
      <c r="D37" s="499">
        <v>0.40783445550769037</v>
      </c>
      <c r="E37" s="499">
        <v>0.40783445550769037</v>
      </c>
      <c r="F37" s="499">
        <v>0.40783445550769037</v>
      </c>
      <c r="G37" s="499">
        <v>0.28072322550769041</v>
      </c>
      <c r="H37" s="499">
        <v>3.3158642479692393</v>
      </c>
      <c r="I37" s="500">
        <v>6.1701837100000017</v>
      </c>
    </row>
    <row r="38" spans="1:9" ht="15">
      <c r="A38" s="494"/>
      <c r="B38" s="505" t="s">
        <v>14</v>
      </c>
      <c r="C38" s="506">
        <f t="shared" ref="C38:H38" si="2">SUM(C39)</f>
        <v>31</v>
      </c>
      <c r="D38" s="506">
        <f t="shared" si="2"/>
        <v>36.630036630036635</v>
      </c>
      <c r="E38" s="506">
        <f t="shared" si="2"/>
        <v>0</v>
      </c>
      <c r="F38" s="506">
        <f t="shared" si="2"/>
        <v>0</v>
      </c>
      <c r="G38" s="506">
        <f t="shared" si="2"/>
        <v>0</v>
      </c>
      <c r="H38" s="506">
        <f t="shared" si="2"/>
        <v>0</v>
      </c>
      <c r="I38" s="510">
        <f t="shared" ref="I38" si="3">SUM(C38:H38)</f>
        <v>67.630036630036642</v>
      </c>
    </row>
    <row r="39" spans="1:9" ht="14.25">
      <c r="A39" s="494"/>
      <c r="B39" s="265" t="s">
        <v>249</v>
      </c>
      <c r="C39" s="267">
        <v>31</v>
      </c>
      <c r="D39" s="267">
        <v>36.630036630036635</v>
      </c>
      <c r="E39" s="267">
        <v>0</v>
      </c>
      <c r="F39" s="267">
        <v>0</v>
      </c>
      <c r="G39" s="267">
        <v>0</v>
      </c>
      <c r="H39" s="267">
        <v>0</v>
      </c>
      <c r="I39" s="502">
        <f>SUM(C39:H39)</f>
        <v>67.630036630036642</v>
      </c>
    </row>
    <row r="40" spans="1:9" ht="15">
      <c r="A40" s="494"/>
      <c r="B40" s="496" t="s">
        <v>33</v>
      </c>
      <c r="C40" s="497">
        <f t="shared" ref="C40:I40" si="4">C5+C7+C15+C17+C32+C34+C38</f>
        <v>658.26088006917269</v>
      </c>
      <c r="D40" s="497">
        <f t="shared" si="4"/>
        <v>1567.4894577865923</v>
      </c>
      <c r="E40" s="497">
        <f t="shared" si="4"/>
        <v>618.58845007811306</v>
      </c>
      <c r="F40" s="497">
        <f t="shared" si="4"/>
        <v>752.85176228324713</v>
      </c>
      <c r="G40" s="497">
        <f t="shared" si="4"/>
        <v>529.61372210511058</v>
      </c>
      <c r="H40" s="497">
        <f t="shared" si="4"/>
        <v>1786.8062142383073</v>
      </c>
      <c r="I40" s="501">
        <f t="shared" si="4"/>
        <v>5913.5980366300364</v>
      </c>
    </row>
    <row r="41" spans="1:9">
      <c r="B41" s="799"/>
      <c r="C41" s="799"/>
      <c r="D41" s="799"/>
      <c r="E41" s="799"/>
      <c r="F41" s="799"/>
      <c r="G41" s="799"/>
      <c r="H41" s="799"/>
      <c r="I41" s="799"/>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X53"/>
  <sheetViews>
    <sheetView showGridLines="0" topLeftCell="F15" zoomScale="85" zoomScaleNormal="85" workbookViewId="0">
      <selection activeCell="C5" sqref="C5"/>
    </sheetView>
  </sheetViews>
  <sheetFormatPr baseColWidth="10" defaultColWidth="11.42578125" defaultRowHeight="14.25"/>
  <cols>
    <col min="1" max="1" width="4.7109375" style="262" customWidth="1"/>
    <col min="2" max="2" width="30.85546875" style="262" customWidth="1"/>
    <col min="3" max="3" width="19" style="262" customWidth="1"/>
    <col min="4" max="4" width="18.28515625" style="262" customWidth="1"/>
    <col min="5" max="5" width="18.85546875" style="262" customWidth="1"/>
    <col min="6" max="6" width="18.42578125" style="262" customWidth="1"/>
    <col min="7" max="7" width="19.28515625" style="262" customWidth="1"/>
    <col min="8" max="8" width="17.140625" style="262" customWidth="1"/>
    <col min="9" max="9" width="18.85546875" style="262" customWidth="1"/>
    <col min="10" max="10" width="18.140625" style="262" customWidth="1"/>
    <col min="11" max="11" width="18.7109375" style="262" customWidth="1"/>
    <col min="12" max="12" width="18.85546875" style="262" customWidth="1"/>
    <col min="13" max="13" width="19.7109375" style="262" customWidth="1"/>
    <col min="14" max="14" width="18.28515625" style="262" customWidth="1"/>
    <col min="15" max="15" width="20.42578125" style="262" customWidth="1"/>
    <col min="16" max="16" width="19.28515625" style="262" customWidth="1"/>
    <col min="17" max="17" width="20" customWidth="1"/>
    <col min="18" max="18" width="19.42578125" customWidth="1"/>
    <col min="24" max="16384" width="11.42578125" style="262"/>
  </cols>
  <sheetData>
    <row r="1" spans="1:23">
      <c r="A1" s="685"/>
      <c r="B1" s="606"/>
      <c r="C1" s="607"/>
      <c r="D1" s="607"/>
      <c r="E1" s="607"/>
      <c r="F1" s="607"/>
      <c r="H1" s="607"/>
      <c r="I1" s="607"/>
      <c r="J1" s="607"/>
      <c r="K1" s="607"/>
      <c r="L1" s="607"/>
      <c r="M1" s="607"/>
      <c r="N1" s="607"/>
    </row>
    <row r="2" spans="1:23" ht="15">
      <c r="A2" s="608"/>
      <c r="B2" s="792" t="s">
        <v>250</v>
      </c>
      <c r="C2" s="891" t="s">
        <v>251</v>
      </c>
      <c r="D2" s="892"/>
      <c r="E2" s="892"/>
      <c r="F2" s="893"/>
      <c r="G2" s="887" t="s">
        <v>20</v>
      </c>
      <c r="H2" s="888"/>
      <c r="I2" s="887" t="s">
        <v>129</v>
      </c>
      <c r="J2" s="888"/>
      <c r="K2" s="894" t="s">
        <v>252</v>
      </c>
      <c r="L2" s="895"/>
      <c r="M2" s="894" t="s">
        <v>253</v>
      </c>
      <c r="N2" s="895"/>
    </row>
    <row r="3" spans="1:23" ht="15">
      <c r="A3" s="608"/>
      <c r="B3" s="793"/>
      <c r="C3" s="788" t="s">
        <v>11</v>
      </c>
      <c r="D3" s="789"/>
      <c r="E3" s="790" t="s">
        <v>12</v>
      </c>
      <c r="F3" s="791"/>
      <c r="G3" s="889"/>
      <c r="H3" s="890"/>
      <c r="I3" s="889"/>
      <c r="J3" s="890"/>
      <c r="K3" s="896"/>
      <c r="L3" s="897"/>
      <c r="M3" s="896"/>
      <c r="N3" s="897"/>
    </row>
    <row r="4" spans="1:23" ht="15">
      <c r="A4" s="608"/>
      <c r="B4" s="794"/>
      <c r="C4" s="654" t="s">
        <v>478</v>
      </c>
      <c r="D4" s="603" t="s">
        <v>479</v>
      </c>
      <c r="E4" s="654" t="s">
        <v>3</v>
      </c>
      <c r="F4" s="655" t="s">
        <v>4</v>
      </c>
      <c r="G4" s="654" t="s">
        <v>478</v>
      </c>
      <c r="H4" s="603" t="s">
        <v>479</v>
      </c>
      <c r="I4" s="654" t="s">
        <v>478</v>
      </c>
      <c r="J4" s="603" t="s">
        <v>479</v>
      </c>
      <c r="K4" s="654" t="s">
        <v>478</v>
      </c>
      <c r="L4" s="603" t="s">
        <v>479</v>
      </c>
      <c r="M4" s="654" t="s">
        <v>478</v>
      </c>
      <c r="N4" s="655" t="s">
        <v>479</v>
      </c>
    </row>
    <row r="5" spans="1:23" ht="15">
      <c r="A5" s="608"/>
      <c r="B5" s="665" t="s">
        <v>132</v>
      </c>
      <c r="C5" s="610">
        <v>8.7746044640249998</v>
      </c>
      <c r="D5" s="690">
        <v>8.834900627711999</v>
      </c>
      <c r="E5" s="610">
        <v>4.2504383455479999</v>
      </c>
      <c r="F5" s="691">
        <v>4.2154436277119984</v>
      </c>
      <c r="G5" s="610">
        <v>2.7416450000000001</v>
      </c>
      <c r="H5" s="684">
        <v>2.6889110000000001</v>
      </c>
      <c r="I5" s="614">
        <v>0.17929999999999999</v>
      </c>
      <c r="J5" s="658">
        <v>0.1671</v>
      </c>
      <c r="K5" s="610">
        <v>18.49816666666667</v>
      </c>
      <c r="L5" s="656">
        <v>16.850000000000001</v>
      </c>
      <c r="M5" s="610">
        <v>8.34</v>
      </c>
      <c r="N5" s="663">
        <v>8.01</v>
      </c>
    </row>
    <row r="6" spans="1:23" ht="15">
      <c r="A6" s="608"/>
      <c r="B6" s="666" t="s">
        <v>254</v>
      </c>
      <c r="C6" s="611">
        <v>7.3146400000000007</v>
      </c>
      <c r="D6" s="690">
        <v>7.4185581828059544</v>
      </c>
      <c r="E6" s="611">
        <v>3.3747661607257506</v>
      </c>
      <c r="F6" s="691">
        <v>3.523310999805954</v>
      </c>
      <c r="G6" s="611">
        <v>3.1425839999999998</v>
      </c>
      <c r="H6" s="684">
        <v>3.0902880000000001</v>
      </c>
      <c r="I6" s="615">
        <v>0.20550000000000002</v>
      </c>
      <c r="J6" s="658">
        <v>0.19719999999999999</v>
      </c>
      <c r="K6" s="611">
        <v>5.6333333333333337</v>
      </c>
      <c r="L6" s="656">
        <v>9.3850320722087268</v>
      </c>
      <c r="M6" s="611">
        <v>3.65</v>
      </c>
      <c r="N6" s="663">
        <v>4.5048528906745631</v>
      </c>
    </row>
    <row r="7" spans="1:23" ht="15">
      <c r="A7" s="608"/>
      <c r="B7" s="666" t="s">
        <v>241</v>
      </c>
      <c r="C7" s="611">
        <v>22.622319999999998</v>
      </c>
      <c r="D7" s="690">
        <v>22.535850349764498</v>
      </c>
      <c r="E7" s="611">
        <v>3.6114391888142001</v>
      </c>
      <c r="F7" s="691">
        <v>3.4434896971291278</v>
      </c>
      <c r="G7" s="611">
        <v>8.6092110000000002</v>
      </c>
      <c r="H7" s="684">
        <v>8.4791159999999994</v>
      </c>
      <c r="I7" s="615">
        <v>0.1043</v>
      </c>
      <c r="J7" s="658">
        <v>0.1041</v>
      </c>
      <c r="K7" s="611">
        <v>5.833333333333333</v>
      </c>
      <c r="L7" s="656">
        <v>6.744307045363926</v>
      </c>
      <c r="M7" s="611">
        <v>2.93</v>
      </c>
      <c r="N7" s="663">
        <v>3.437407520654733</v>
      </c>
    </row>
    <row r="8" spans="1:23" ht="15">
      <c r="A8" s="608"/>
      <c r="B8" s="666" t="s">
        <v>255</v>
      </c>
      <c r="C8" s="611">
        <v>7.0240900000000002</v>
      </c>
      <c r="D8" s="690">
        <v>6.9369004991291279</v>
      </c>
      <c r="E8" s="611">
        <v>10.930427571820498</v>
      </c>
      <c r="F8" s="691">
        <v>11.1044871697645</v>
      </c>
      <c r="G8" s="611">
        <v>4.2938720000000004</v>
      </c>
      <c r="H8" s="684">
        <v>4.2099729999999997</v>
      </c>
      <c r="I8" s="615">
        <v>0.1411</v>
      </c>
      <c r="J8" s="658">
        <v>0.14760000000000001</v>
      </c>
      <c r="K8" s="611">
        <v>6.583333333333333</v>
      </c>
      <c r="L8" s="656">
        <v>10.227377098932429</v>
      </c>
      <c r="M8" s="611">
        <v>3.44</v>
      </c>
      <c r="N8" s="663">
        <v>3.9547026225981607</v>
      </c>
    </row>
    <row r="9" spans="1:23" ht="15">
      <c r="A9" s="608"/>
      <c r="B9" s="666" t="s">
        <v>256</v>
      </c>
      <c r="C9" s="611">
        <v>7.6152870000000004</v>
      </c>
      <c r="D9" s="690">
        <v>7.6418821000000001</v>
      </c>
      <c r="E9" s="611">
        <v>3.8454420000000002</v>
      </c>
      <c r="F9" s="691">
        <v>3.8099783159999996</v>
      </c>
      <c r="G9" s="611">
        <v>4.0099160000000005</v>
      </c>
      <c r="H9" s="684">
        <v>3.9093040000000001</v>
      </c>
      <c r="I9" s="615">
        <v>7.5393000000000002E-2</v>
      </c>
      <c r="J9" s="658">
        <v>7.5429999999999997E-2</v>
      </c>
      <c r="K9" s="611">
        <v>5.6191666666666666</v>
      </c>
      <c r="L9" s="656">
        <v>6.5379999999999994</v>
      </c>
      <c r="M9" s="611">
        <v>4.1399999999999997</v>
      </c>
      <c r="N9" s="663">
        <v>4.92</v>
      </c>
    </row>
    <row r="10" spans="1:23" ht="15">
      <c r="A10" s="608"/>
      <c r="B10" s="667"/>
      <c r="C10" s="612"/>
      <c r="D10" s="692"/>
      <c r="E10" s="612"/>
      <c r="F10" s="693"/>
      <c r="G10" s="612"/>
      <c r="H10" s="661"/>
      <c r="I10" s="657"/>
      <c r="J10" s="659"/>
      <c r="K10" s="612"/>
      <c r="L10" s="661"/>
      <c r="M10" s="612"/>
      <c r="N10" s="661"/>
    </row>
    <row r="11" spans="1:23" ht="15">
      <c r="A11" s="608"/>
      <c r="B11" s="668" t="s">
        <v>47</v>
      </c>
      <c r="C11" s="613">
        <f>SUM(C5:C9)</f>
        <v>53.350941464025006</v>
      </c>
      <c r="D11" s="694">
        <f t="shared" ref="D11" si="0">SUM(D5:D9)</f>
        <v>53.368091759411584</v>
      </c>
      <c r="E11" s="613">
        <f>SUM(E5:E9)</f>
        <v>26.012513266908449</v>
      </c>
      <c r="F11" s="695">
        <f>SUM(F5:F9)</f>
        <v>26.096709810411578</v>
      </c>
      <c r="G11" s="613">
        <f t="shared" ref="G11:H11" si="1">SUM(G5:G9)</f>
        <v>22.797228</v>
      </c>
      <c r="H11" s="694">
        <f t="shared" si="1"/>
        <v>22.377592</v>
      </c>
      <c r="I11" s="616">
        <v>0.13122901519763519</v>
      </c>
      <c r="J11" s="660">
        <v>0.1263156213637065</v>
      </c>
      <c r="K11" s="617">
        <f t="shared" ref="K11" si="2">(SUMPRODUCT(G5:G9,K5:K9)/SUM(G5:G9))</f>
        <v>7.4324564302657032</v>
      </c>
      <c r="L11" s="662">
        <f t="shared" ref="L11" si="3">(SUMPRODUCT(H5:H9,L5:L9)/SUM(H5:H9))</f>
        <v>8.9425339026175656</v>
      </c>
      <c r="M11" s="618">
        <f>(SUMPRODUCT(G5:G9,M5:M9)/SUM(G5:G9))</f>
        <v>3.9887617498934524</v>
      </c>
      <c r="N11" s="664">
        <f>(SUMPRODUCT(H5:H9,N5:N9)/SUM(H5:H9))</f>
        <v>4.4905910336951465</v>
      </c>
    </row>
    <row r="12" spans="1:23" customFormat="1" ht="12.75"/>
    <row r="13" spans="1:23">
      <c r="L13" s="704"/>
    </row>
    <row r="14" spans="1:23">
      <c r="O14"/>
      <c r="P14"/>
    </row>
    <row r="15" spans="1:23">
      <c r="B15" s="607"/>
      <c r="C15" s="607"/>
      <c r="D15" s="609"/>
      <c r="E15" s="607"/>
      <c r="F15" s="607"/>
      <c r="G15" s="607"/>
      <c r="H15" s="607"/>
      <c r="I15" s="607"/>
      <c r="J15" s="607"/>
      <c r="K15" s="607"/>
      <c r="L15" s="607"/>
      <c r="M15" s="607"/>
      <c r="N15" s="607"/>
      <c r="O15"/>
      <c r="P15"/>
    </row>
    <row r="16" spans="1:23" ht="15">
      <c r="A16" s="608"/>
      <c r="B16" s="781" t="s">
        <v>257</v>
      </c>
      <c r="C16" s="782"/>
      <c r="D16" s="782"/>
      <c r="E16" s="782"/>
      <c r="F16" s="782"/>
      <c r="G16" s="782"/>
      <c r="H16" s="782"/>
      <c r="I16" s="782"/>
      <c r="J16" s="782"/>
      <c r="K16" s="782"/>
      <c r="L16" s="782"/>
      <c r="M16" s="782"/>
      <c r="N16" s="782"/>
      <c r="O16"/>
      <c r="P16"/>
      <c r="V16" s="262"/>
      <c r="W16" s="262"/>
    </row>
    <row r="17" spans="1:24" ht="15.75" customHeight="1">
      <c r="A17" s="608"/>
      <c r="B17" s="786" t="s">
        <v>258</v>
      </c>
      <c r="C17" s="891" t="s">
        <v>5</v>
      </c>
      <c r="D17" s="893"/>
      <c r="E17" s="891" t="s">
        <v>6</v>
      </c>
      <c r="F17" s="892"/>
      <c r="G17" s="892"/>
      <c r="H17" s="892"/>
      <c r="I17" s="892"/>
      <c r="J17" s="893"/>
      <c r="K17" s="891" t="s">
        <v>7</v>
      </c>
      <c r="L17" s="893"/>
      <c r="M17" s="883" t="s">
        <v>259</v>
      </c>
      <c r="N17" s="884"/>
      <c r="O17"/>
      <c r="P17"/>
      <c r="V17" s="262"/>
      <c r="W17" s="262"/>
    </row>
    <row r="18" spans="1:24" ht="23.25" customHeight="1">
      <c r="A18" s="608"/>
      <c r="B18" s="786"/>
      <c r="C18" s="891" t="s">
        <v>132</v>
      </c>
      <c r="D18" s="893"/>
      <c r="E18" s="891" t="s">
        <v>254</v>
      </c>
      <c r="F18" s="893"/>
      <c r="G18" s="891" t="s">
        <v>241</v>
      </c>
      <c r="H18" s="893"/>
      <c r="I18" s="891" t="s">
        <v>255</v>
      </c>
      <c r="J18" s="893"/>
      <c r="K18" s="891" t="s">
        <v>256</v>
      </c>
      <c r="L18" s="893"/>
      <c r="M18" s="885"/>
      <c r="N18" s="886"/>
      <c r="O18"/>
      <c r="P18"/>
      <c r="V18" s="262"/>
      <c r="W18" s="262"/>
    </row>
    <row r="19" spans="1:24" ht="15">
      <c r="A19" s="608"/>
      <c r="B19" s="787"/>
      <c r="C19" s="669" t="s">
        <v>478</v>
      </c>
      <c r="D19" s="603" t="s">
        <v>479</v>
      </c>
      <c r="E19" s="623" t="s">
        <v>478</v>
      </c>
      <c r="F19" s="603" t="s">
        <v>479</v>
      </c>
      <c r="G19" s="623" t="s">
        <v>478</v>
      </c>
      <c r="H19" s="603" t="s">
        <v>479</v>
      </c>
      <c r="I19" s="623" t="s">
        <v>478</v>
      </c>
      <c r="J19" s="603" t="s">
        <v>479</v>
      </c>
      <c r="K19" s="623" t="s">
        <v>478</v>
      </c>
      <c r="L19" s="603" t="s">
        <v>479</v>
      </c>
      <c r="M19" s="623" t="s">
        <v>478</v>
      </c>
      <c r="N19" s="728" t="s">
        <v>479</v>
      </c>
      <c r="O19"/>
      <c r="P19"/>
      <c r="V19" s="262"/>
      <c r="W19" s="262"/>
    </row>
    <row r="20" spans="1:24">
      <c r="A20" s="608"/>
      <c r="B20" s="665" t="s">
        <v>54</v>
      </c>
      <c r="C20" s="619">
        <v>3.7771094637887028</v>
      </c>
      <c r="D20" s="630">
        <v>3.8474473496842618</v>
      </c>
      <c r="E20" s="619">
        <v>2.7356884156000003</v>
      </c>
      <c r="F20" s="630">
        <v>2.7880150211829</v>
      </c>
      <c r="G20" s="619">
        <v>9.1655931408760001</v>
      </c>
      <c r="H20" s="630">
        <v>9.0718281092450006</v>
      </c>
      <c r="I20" s="619">
        <v>3.0065170188899981</v>
      </c>
      <c r="J20" s="630">
        <v>2.9544962406783584</v>
      </c>
      <c r="K20" s="619">
        <v>2.6789452563009601</v>
      </c>
      <c r="L20" s="630">
        <v>2.6507746324443726</v>
      </c>
      <c r="M20" s="619">
        <f t="shared" ref="M20:N24" si="4">(C20+E20+G20+I20+K20)</f>
        <v>21.363853295455662</v>
      </c>
      <c r="N20" s="675">
        <f t="shared" si="4"/>
        <v>21.312561353234891</v>
      </c>
      <c r="O20"/>
      <c r="P20"/>
      <c r="V20" s="262"/>
      <c r="W20" s="262"/>
    </row>
    <row r="21" spans="1:24">
      <c r="A21" s="608"/>
      <c r="B21" s="666" t="s">
        <v>55</v>
      </c>
      <c r="C21" s="620">
        <v>1.9958062037539994</v>
      </c>
      <c r="D21" s="628">
        <v>2.0324672769749967</v>
      </c>
      <c r="E21" s="620">
        <v>0.58813415489999987</v>
      </c>
      <c r="F21" s="628">
        <v>0.71724037781371297</v>
      </c>
      <c r="G21" s="620">
        <v>3.7952829452079997</v>
      </c>
      <c r="H21" s="628">
        <v>4.27076329466</v>
      </c>
      <c r="I21" s="620">
        <v>0.57837167191999994</v>
      </c>
      <c r="J21" s="628">
        <v>0.7185673141577984</v>
      </c>
      <c r="K21" s="620">
        <v>1.2012488078611701</v>
      </c>
      <c r="L21" s="628">
        <v>1.246858740300528</v>
      </c>
      <c r="M21" s="620">
        <f t="shared" si="4"/>
        <v>8.1588437836431691</v>
      </c>
      <c r="N21" s="676">
        <f t="shared" si="4"/>
        <v>8.9858970039070361</v>
      </c>
      <c r="O21"/>
      <c r="P21"/>
      <c r="V21" s="262"/>
      <c r="W21" s="262"/>
    </row>
    <row r="22" spans="1:24">
      <c r="A22" s="608"/>
      <c r="B22" s="666" t="s">
        <v>56</v>
      </c>
      <c r="C22" s="620">
        <v>0.60139964280469038</v>
      </c>
      <c r="D22" s="628">
        <v>0.59357500024287335</v>
      </c>
      <c r="E22" s="620">
        <v>4.8223127939999992E-2</v>
      </c>
      <c r="F22" s="628">
        <v>6.2484701842075822E-2</v>
      </c>
      <c r="G22" s="620">
        <v>0.59647744155200011</v>
      </c>
      <c r="H22" s="628">
        <v>0.81737041929100007</v>
      </c>
      <c r="I22" s="620">
        <v>0.12613936035999979</v>
      </c>
      <c r="J22" s="628">
        <v>0.18278725796691028</v>
      </c>
      <c r="K22" s="620">
        <v>0.530861128930468</v>
      </c>
      <c r="L22" s="628">
        <v>0.52804385353259375</v>
      </c>
      <c r="M22" s="620">
        <f t="shared" si="4"/>
        <v>1.9031007015871584</v>
      </c>
      <c r="N22" s="676">
        <f t="shared" si="4"/>
        <v>2.1842612328754534</v>
      </c>
      <c r="O22"/>
      <c r="P22"/>
      <c r="V22" s="262"/>
      <c r="W22" s="262"/>
    </row>
    <row r="23" spans="1:24">
      <c r="A23" s="608"/>
      <c r="B23" s="667" t="s">
        <v>57</v>
      </c>
      <c r="C23" s="621">
        <v>2.4002891536782447</v>
      </c>
      <c r="D23" s="629">
        <v>2.3613770983408968</v>
      </c>
      <c r="E23" s="621">
        <v>3.9425943015600011</v>
      </c>
      <c r="F23" s="629">
        <v>3.8508180819672653</v>
      </c>
      <c r="G23" s="621">
        <v>9.0649664723639987</v>
      </c>
      <c r="H23" s="629">
        <v>8.3758885265684988</v>
      </c>
      <c r="I23" s="621">
        <v>3.313061948830001</v>
      </c>
      <c r="J23" s="629">
        <v>3.0810496863260606</v>
      </c>
      <c r="K23" s="621">
        <v>3.2042348069074023</v>
      </c>
      <c r="L23" s="629">
        <v>3.2162227737225058</v>
      </c>
      <c r="M23" s="621">
        <f t="shared" si="4"/>
        <v>21.925146683339648</v>
      </c>
      <c r="N23" s="677">
        <f t="shared" si="4"/>
        <v>20.885356166925227</v>
      </c>
      <c r="O23"/>
      <c r="P23"/>
      <c r="V23" s="262"/>
      <c r="W23" s="262"/>
    </row>
    <row r="24" spans="1:24" s="263" customFormat="1" ht="15">
      <c r="A24" s="671"/>
      <c r="B24" s="668" t="s">
        <v>47</v>
      </c>
      <c r="C24" s="622">
        <v>8.7746044640249998</v>
      </c>
      <c r="D24" s="631">
        <v>8.834900627711999</v>
      </c>
      <c r="E24" s="622">
        <v>7.3146400000000007</v>
      </c>
      <c r="F24" s="631">
        <v>7.4185581828059544</v>
      </c>
      <c r="G24" s="622">
        <v>22.622319999999998</v>
      </c>
      <c r="H24" s="631">
        <v>22.535850349764498</v>
      </c>
      <c r="I24" s="622">
        <v>7.0240900000000002</v>
      </c>
      <c r="J24" s="631">
        <v>6.9369004991291279</v>
      </c>
      <c r="K24" s="622">
        <v>7.6152870000000004</v>
      </c>
      <c r="L24" s="631">
        <v>7.6418821000000001</v>
      </c>
      <c r="M24" s="622">
        <f t="shared" si="4"/>
        <v>53.350941464025006</v>
      </c>
      <c r="N24" s="678">
        <f t="shared" si="4"/>
        <v>53.368091759411584</v>
      </c>
      <c r="O24"/>
      <c r="P24"/>
      <c r="Q24"/>
      <c r="R24"/>
      <c r="S24"/>
      <c r="T24"/>
      <c r="U24"/>
      <c r="V24" s="262"/>
      <c r="W24" s="262"/>
      <c r="X24" s="262"/>
    </row>
    <row r="25" spans="1:24" ht="15">
      <c r="A25" s="608"/>
      <c r="B25" s="670"/>
      <c r="C25" s="604"/>
      <c r="D25" s="605"/>
      <c r="E25" s="604"/>
      <c r="F25" s="605"/>
      <c r="G25" s="604"/>
      <c r="H25" s="605"/>
      <c r="I25" s="604"/>
      <c r="J25" s="605"/>
      <c r="K25" s="604"/>
      <c r="L25" s="605"/>
      <c r="M25" s="604"/>
      <c r="N25" s="679"/>
      <c r="O25"/>
      <c r="P25"/>
      <c r="V25" s="262"/>
      <c r="W25" s="262"/>
    </row>
    <row r="26" spans="1:24">
      <c r="A26" s="608"/>
      <c r="B26" s="665" t="s">
        <v>54</v>
      </c>
      <c r="C26" s="624">
        <f t="shared" ref="C26:L26" si="5">C20/C$24</f>
        <v>0.43045922802269593</v>
      </c>
      <c r="D26" s="632">
        <f t="shared" si="5"/>
        <v>0.43548280980276821</v>
      </c>
      <c r="E26" s="624">
        <f t="shared" si="5"/>
        <v>0.37400178485885843</v>
      </c>
      <c r="F26" s="632">
        <f t="shared" si="5"/>
        <v>0.37581629104759229</v>
      </c>
      <c r="G26" s="624">
        <f t="shared" si="5"/>
        <v>0.40515708118689864</v>
      </c>
      <c r="H26" s="632">
        <f t="shared" si="5"/>
        <v>0.40255095629616666</v>
      </c>
      <c r="I26" s="624">
        <f t="shared" si="5"/>
        <v>0.42802939866801221</v>
      </c>
      <c r="J26" s="632">
        <f t="shared" si="5"/>
        <v>0.42591013681820455</v>
      </c>
      <c r="K26" s="624">
        <f t="shared" si="5"/>
        <v>0.35178519946798592</v>
      </c>
      <c r="L26" s="632">
        <f t="shared" si="5"/>
        <v>0.34687457850787473</v>
      </c>
      <c r="M26" s="624">
        <f t="shared" ref="M26:N30" si="6">M20/M$24</f>
        <v>0.40044004302832203</v>
      </c>
      <c r="N26" s="680">
        <f t="shared" si="6"/>
        <v>0.39935026062602985</v>
      </c>
      <c r="O26"/>
      <c r="P26"/>
      <c r="V26" s="262"/>
      <c r="W26" s="262"/>
    </row>
    <row r="27" spans="1:24">
      <c r="A27" s="608"/>
      <c r="B27" s="666" t="s">
        <v>56</v>
      </c>
      <c r="C27" s="625">
        <f t="shared" ref="C27:L27" si="7">C21/C$24</f>
        <v>0.22745255491989469</v>
      </c>
      <c r="D27" s="633">
        <f t="shared" si="7"/>
        <v>0.23004981749312001</v>
      </c>
      <c r="E27" s="625">
        <f t="shared" si="7"/>
        <v>8.0405071869565664E-2</v>
      </c>
      <c r="F27" s="633">
        <f t="shared" si="7"/>
        <v>9.6681910438616792E-2</v>
      </c>
      <c r="G27" s="625">
        <f t="shared" si="7"/>
        <v>0.16776718502823759</v>
      </c>
      <c r="H27" s="633">
        <f t="shared" si="7"/>
        <v>0.18950974684230765</v>
      </c>
      <c r="I27" s="625">
        <f t="shared" si="7"/>
        <v>8.2341153362214883E-2</v>
      </c>
      <c r="J27" s="633">
        <f t="shared" si="7"/>
        <v>0.10358622186493936</v>
      </c>
      <c r="K27" s="625">
        <f t="shared" si="7"/>
        <v>0.15774176440903279</v>
      </c>
      <c r="L27" s="633">
        <f t="shared" si="7"/>
        <v>0.16316121133307304</v>
      </c>
      <c r="M27" s="625">
        <f t="shared" si="6"/>
        <v>0.15292783144501296</v>
      </c>
      <c r="N27" s="681">
        <f t="shared" si="6"/>
        <v>0.16837583484184354</v>
      </c>
      <c r="O27"/>
      <c r="P27"/>
      <c r="V27" s="262"/>
      <c r="W27" s="262"/>
    </row>
    <row r="28" spans="1:24">
      <c r="A28" s="608"/>
      <c r="B28" s="666" t="s">
        <v>55</v>
      </c>
      <c r="C28" s="625">
        <f t="shared" ref="C28:L28" si="8">C22/C$24</f>
        <v>6.8538661232009801E-2</v>
      </c>
      <c r="D28" s="633">
        <f t="shared" si="8"/>
        <v>6.7185249190130761E-2</v>
      </c>
      <c r="E28" s="625">
        <f t="shared" si="8"/>
        <v>6.5926864397974454E-3</v>
      </c>
      <c r="F28" s="633">
        <f t="shared" si="8"/>
        <v>8.4227555142584263E-3</v>
      </c>
      <c r="G28" s="625">
        <f t="shared" si="8"/>
        <v>2.6366767049179753E-2</v>
      </c>
      <c r="H28" s="633">
        <f t="shared" si="8"/>
        <v>3.6269783771418311E-2</v>
      </c>
      <c r="I28" s="625">
        <f t="shared" si="8"/>
        <v>1.7958107080063009E-2</v>
      </c>
      <c r="J28" s="633">
        <f t="shared" si="8"/>
        <v>2.6349989882348428E-2</v>
      </c>
      <c r="K28" s="625">
        <f t="shared" si="8"/>
        <v>6.9709930686849747E-2</v>
      </c>
      <c r="L28" s="633">
        <f t="shared" si="8"/>
        <v>6.9098665305578816E-2</v>
      </c>
      <c r="M28" s="625">
        <f t="shared" si="6"/>
        <v>3.5671361167458226E-2</v>
      </c>
      <c r="N28" s="681">
        <f t="shared" si="6"/>
        <v>4.0928224354026183E-2</v>
      </c>
      <c r="O28"/>
      <c r="P28"/>
      <c r="V28" s="262"/>
      <c r="W28" s="262"/>
    </row>
    <row r="29" spans="1:24">
      <c r="A29" s="608"/>
      <c r="B29" s="667" t="s">
        <v>57</v>
      </c>
      <c r="C29" s="626">
        <f t="shared" ref="C29:L29" si="9">C23/C$24</f>
        <v>0.27354955582547225</v>
      </c>
      <c r="D29" s="634">
        <f t="shared" si="9"/>
        <v>0.26727828617948246</v>
      </c>
      <c r="E29" s="626">
        <f t="shared" si="9"/>
        <v>0.53900045683177855</v>
      </c>
      <c r="F29" s="634">
        <f t="shared" si="9"/>
        <v>0.51907904299953245</v>
      </c>
      <c r="G29" s="626">
        <f t="shared" si="9"/>
        <v>0.40070896673568401</v>
      </c>
      <c r="H29" s="634">
        <f t="shared" si="9"/>
        <v>0.37166951309010743</v>
      </c>
      <c r="I29" s="626">
        <f t="shared" si="9"/>
        <v>0.47167134088970969</v>
      </c>
      <c r="J29" s="634">
        <f t="shared" si="9"/>
        <v>0.44415365143450763</v>
      </c>
      <c r="K29" s="626">
        <f t="shared" si="9"/>
        <v>0.42076349938057517</v>
      </c>
      <c r="L29" s="634">
        <f t="shared" si="9"/>
        <v>0.42086788720837576</v>
      </c>
      <c r="M29" s="626">
        <f t="shared" si="6"/>
        <v>0.4109608205906537</v>
      </c>
      <c r="N29" s="682">
        <f t="shared" si="6"/>
        <v>0.3913453803272261</v>
      </c>
      <c r="O29"/>
      <c r="P29"/>
      <c r="V29" s="262"/>
      <c r="W29" s="262"/>
    </row>
    <row r="30" spans="1:24" s="264" customFormat="1" ht="15">
      <c r="A30" s="672"/>
      <c r="B30" s="668" t="s">
        <v>47</v>
      </c>
      <c r="C30" s="627">
        <f t="shared" ref="C30:L30" si="10">C24/C$24</f>
        <v>1</v>
      </c>
      <c r="D30" s="635">
        <f t="shared" si="10"/>
        <v>1</v>
      </c>
      <c r="E30" s="627">
        <f t="shared" si="10"/>
        <v>1</v>
      </c>
      <c r="F30" s="635">
        <f t="shared" si="10"/>
        <v>1</v>
      </c>
      <c r="G30" s="627">
        <f t="shared" si="10"/>
        <v>1</v>
      </c>
      <c r="H30" s="635">
        <f t="shared" si="10"/>
        <v>1</v>
      </c>
      <c r="I30" s="627">
        <f t="shared" si="10"/>
        <v>1</v>
      </c>
      <c r="J30" s="635">
        <f t="shared" si="10"/>
        <v>1</v>
      </c>
      <c r="K30" s="627">
        <f t="shared" si="10"/>
        <v>1</v>
      </c>
      <c r="L30" s="635">
        <f t="shared" si="10"/>
        <v>1</v>
      </c>
      <c r="M30" s="627">
        <f t="shared" si="6"/>
        <v>1</v>
      </c>
      <c r="N30" s="683">
        <f t="shared" si="6"/>
        <v>1</v>
      </c>
      <c r="O30"/>
      <c r="P30"/>
      <c r="Q30"/>
      <c r="R30"/>
      <c r="S30"/>
      <c r="T30"/>
      <c r="U30"/>
    </row>
    <row r="31" spans="1:24">
      <c r="B31" s="673"/>
      <c r="C31" s="674"/>
      <c r="D31" s="674"/>
      <c r="E31" s="674"/>
      <c r="F31" s="674"/>
      <c r="G31" s="674"/>
      <c r="H31" s="674"/>
      <c r="I31" s="674"/>
      <c r="J31" s="674"/>
      <c r="K31" s="674"/>
      <c r="L31" s="674"/>
      <c r="M31" s="674"/>
      <c r="N31" s="674"/>
      <c r="O31"/>
      <c r="P31"/>
      <c r="V31" s="262"/>
      <c r="W31" s="262"/>
    </row>
    <row r="32" spans="1:24" ht="15">
      <c r="A32" s="608"/>
      <c r="B32" s="795" t="s">
        <v>260</v>
      </c>
      <c r="C32" s="782"/>
      <c r="D32" s="782"/>
      <c r="E32" s="782"/>
      <c r="F32" s="782"/>
      <c r="G32" s="782"/>
      <c r="H32" s="782"/>
      <c r="I32" s="782"/>
      <c r="J32" s="782"/>
      <c r="K32" s="782"/>
      <c r="L32" s="782"/>
      <c r="M32" s="782"/>
      <c r="N32" s="782"/>
      <c r="O32"/>
      <c r="P32"/>
      <c r="V32" s="262"/>
      <c r="W32" s="262"/>
    </row>
    <row r="33" spans="1:23" ht="15">
      <c r="A33" s="608"/>
      <c r="B33" s="783" t="s">
        <v>258</v>
      </c>
      <c r="C33" s="891" t="s">
        <v>5</v>
      </c>
      <c r="D33" s="893"/>
      <c r="E33" s="891" t="s">
        <v>6</v>
      </c>
      <c r="F33" s="892"/>
      <c r="G33" s="892"/>
      <c r="H33" s="892"/>
      <c r="I33" s="892"/>
      <c r="J33" s="892"/>
      <c r="K33" s="892" t="s">
        <v>7</v>
      </c>
      <c r="L33" s="893"/>
      <c r="M33" s="883" t="s">
        <v>259</v>
      </c>
      <c r="N33" s="884"/>
      <c r="O33"/>
      <c r="P33"/>
      <c r="V33" s="262"/>
      <c r="W33" s="262"/>
    </row>
    <row r="34" spans="1:23" ht="15">
      <c r="A34" s="608"/>
      <c r="B34" s="784"/>
      <c r="C34" s="891" t="s">
        <v>132</v>
      </c>
      <c r="D34" s="893"/>
      <c r="E34" s="891" t="s">
        <v>254</v>
      </c>
      <c r="F34" s="893"/>
      <c r="G34" s="891" t="s">
        <v>241</v>
      </c>
      <c r="H34" s="893"/>
      <c r="I34" s="891" t="s">
        <v>255</v>
      </c>
      <c r="J34" s="893"/>
      <c r="K34" s="891" t="s">
        <v>256</v>
      </c>
      <c r="L34" s="893"/>
      <c r="M34" s="885"/>
      <c r="N34" s="886"/>
      <c r="O34"/>
      <c r="P34"/>
      <c r="V34" s="262"/>
      <c r="W34" s="262"/>
    </row>
    <row r="35" spans="1:23" ht="15">
      <c r="A35" s="608"/>
      <c r="B35" s="785"/>
      <c r="C35" s="669" t="str">
        <f>'Reported EBITDA'!$F$5</f>
        <v>Q2 2025</v>
      </c>
      <c r="D35" s="603" t="str">
        <f>'Reported EBITDA'!$G$5</f>
        <v>Q2 2024</v>
      </c>
      <c r="E35" s="669" t="str">
        <f>'Reported EBITDA'!$F$5</f>
        <v>Q2 2025</v>
      </c>
      <c r="F35" s="603" t="str">
        <f>'Reported EBITDA'!$G$5</f>
        <v>Q2 2024</v>
      </c>
      <c r="G35" s="669" t="str">
        <f>'Reported EBITDA'!$F$5</f>
        <v>Q2 2025</v>
      </c>
      <c r="H35" s="603" t="str">
        <f>'Reported EBITDA'!$G$5</f>
        <v>Q2 2024</v>
      </c>
      <c r="I35" s="669" t="str">
        <f>'Reported EBITDA'!$F$5</f>
        <v>Q2 2025</v>
      </c>
      <c r="J35" s="603" t="str">
        <f>'Reported EBITDA'!$G$5</f>
        <v>Q2 2024</v>
      </c>
      <c r="K35" s="669" t="str">
        <f>'Reported EBITDA'!$F$5</f>
        <v>Q2 2025</v>
      </c>
      <c r="L35" s="603" t="str">
        <f>'Reported EBITDA'!$G$5</f>
        <v>Q2 2024</v>
      </c>
      <c r="M35" s="669" t="str">
        <f>'Reported EBITDA'!$F$5</f>
        <v>Q2 2025</v>
      </c>
      <c r="N35" s="728" t="str">
        <f>'Reported EBITDA'!$G$5</f>
        <v>Q2 2024</v>
      </c>
      <c r="O35"/>
      <c r="P35"/>
      <c r="V35" s="262"/>
      <c r="W35" s="262"/>
    </row>
    <row r="36" spans="1:23">
      <c r="A36" s="608"/>
      <c r="B36" s="665" t="s">
        <v>54</v>
      </c>
      <c r="C36" s="619">
        <v>1.8248504813707946</v>
      </c>
      <c r="D36" s="630">
        <v>1.8336867977015121</v>
      </c>
      <c r="E36" s="619">
        <v>1.2126093171200001</v>
      </c>
      <c r="F36" s="630">
        <v>1.32270974399</v>
      </c>
      <c r="G36" s="619">
        <v>4.3660948420040002</v>
      </c>
      <c r="H36" s="630">
        <v>4.5241803275559995</v>
      </c>
      <c r="I36" s="619">
        <v>1.479126108599998</v>
      </c>
      <c r="J36" s="630">
        <v>1.4691234898841727</v>
      </c>
      <c r="K36" s="619">
        <v>1.3544566663009601</v>
      </c>
      <c r="L36" s="630">
        <v>1.3125783916392324</v>
      </c>
      <c r="M36" s="619">
        <f t="shared" ref="M36:N40" si="11">(C36+E36+G36+I36+K36)</f>
        <v>10.237137415395752</v>
      </c>
      <c r="N36" s="675">
        <f t="shared" si="11"/>
        <v>10.462278750770917</v>
      </c>
      <c r="O36"/>
      <c r="P36"/>
      <c r="V36" s="262"/>
      <c r="W36" s="262"/>
    </row>
    <row r="37" spans="1:23">
      <c r="A37" s="608"/>
      <c r="B37" s="666" t="s">
        <v>55</v>
      </c>
      <c r="C37" s="620">
        <v>0.93336907896745314</v>
      </c>
      <c r="D37" s="628">
        <v>0.93338062596188065</v>
      </c>
      <c r="E37" s="620">
        <v>0.26995200802999991</v>
      </c>
      <c r="F37" s="628">
        <v>0.34247584931999997</v>
      </c>
      <c r="G37" s="620">
        <v>1.7840868457549997</v>
      </c>
      <c r="H37" s="628">
        <v>2.107625050352</v>
      </c>
      <c r="I37" s="620">
        <v>0.27961999513999991</v>
      </c>
      <c r="J37" s="628">
        <v>0.35732845031517513</v>
      </c>
      <c r="K37" s="620">
        <v>0.60793172786117</v>
      </c>
      <c r="L37" s="628">
        <v>0.6175511334122511</v>
      </c>
      <c r="M37" s="620">
        <f t="shared" si="11"/>
        <v>3.8749596557536226</v>
      </c>
      <c r="N37" s="676">
        <f t="shared" si="11"/>
        <v>4.3583611093613071</v>
      </c>
      <c r="O37"/>
      <c r="P37"/>
      <c r="V37" s="262"/>
      <c r="W37" s="262"/>
    </row>
    <row r="38" spans="1:23">
      <c r="A38" s="608"/>
      <c r="B38" s="666" t="s">
        <v>56</v>
      </c>
      <c r="C38" s="620">
        <v>0.30198524385336473</v>
      </c>
      <c r="D38" s="628">
        <v>0.2919234711228878</v>
      </c>
      <c r="E38" s="620">
        <v>2.2376678019999999E-2</v>
      </c>
      <c r="F38" s="628">
        <v>3.0336222179999994E-2</v>
      </c>
      <c r="G38" s="620">
        <v>0.28585466999600007</v>
      </c>
      <c r="H38" s="628">
        <v>0.41089283937900006</v>
      </c>
      <c r="I38" s="620">
        <v>5.9917319639999786E-2</v>
      </c>
      <c r="J38" s="628">
        <v>8.7892811579224669E-2</v>
      </c>
      <c r="K38" s="620">
        <v>0.27507979893046797</v>
      </c>
      <c r="L38" s="628">
        <v>0.25959720877150072</v>
      </c>
      <c r="M38" s="620">
        <f t="shared" si="11"/>
        <v>0.94521371043983249</v>
      </c>
      <c r="N38" s="676">
        <f t="shared" si="11"/>
        <v>1.0806425530326131</v>
      </c>
      <c r="O38"/>
      <c r="P38"/>
      <c r="V38" s="262"/>
      <c r="W38" s="262"/>
    </row>
    <row r="39" spans="1:23">
      <c r="A39" s="608"/>
      <c r="B39" s="667" t="s">
        <v>57</v>
      </c>
      <c r="C39" s="621">
        <v>1.1902335413569987</v>
      </c>
      <c r="D39" s="629">
        <v>1.156418520714426</v>
      </c>
      <c r="E39" s="621">
        <v>1.8698281575557512</v>
      </c>
      <c r="F39" s="629">
        <v>1.8277891843159542</v>
      </c>
      <c r="G39" s="621">
        <v>4.4943912140654962</v>
      </c>
      <c r="H39" s="629">
        <v>4.0617889524774968</v>
      </c>
      <c r="I39" s="621">
        <v>1.7927757654342014</v>
      </c>
      <c r="J39" s="629">
        <v>1.5291449453505548</v>
      </c>
      <c r="K39" s="621">
        <v>1.6079765534935724</v>
      </c>
      <c r="L39" s="629">
        <v>1.6202524402327665</v>
      </c>
      <c r="M39" s="621">
        <f t="shared" si="11"/>
        <v>10.955205231906019</v>
      </c>
      <c r="N39" s="677">
        <f t="shared" si="11"/>
        <v>10.195394043091198</v>
      </c>
      <c r="O39"/>
      <c r="P39"/>
      <c r="V39" s="262"/>
      <c r="W39" s="262"/>
    </row>
    <row r="40" spans="1:23" ht="15">
      <c r="A40" s="608"/>
      <c r="B40" s="668" t="s">
        <v>47</v>
      </c>
      <c r="C40" s="622">
        <v>4.2504383455479999</v>
      </c>
      <c r="D40" s="631">
        <v>4.2154436277119984</v>
      </c>
      <c r="E40" s="622">
        <v>3.3747661607257506</v>
      </c>
      <c r="F40" s="631">
        <v>3.523310999805954</v>
      </c>
      <c r="G40" s="622">
        <v>10.930427571820498</v>
      </c>
      <c r="H40" s="631">
        <v>11.1044871697645</v>
      </c>
      <c r="I40" s="622">
        <v>3.6114391888142001</v>
      </c>
      <c r="J40" s="631">
        <v>3.4434896971291278</v>
      </c>
      <c r="K40" s="622">
        <v>3.8454420000000002</v>
      </c>
      <c r="L40" s="631">
        <v>3.8099783159999996</v>
      </c>
      <c r="M40" s="622">
        <f t="shared" si="11"/>
        <v>26.012513266908449</v>
      </c>
      <c r="N40" s="678">
        <f t="shared" si="11"/>
        <v>26.096709810411578</v>
      </c>
      <c r="O40"/>
      <c r="P40"/>
      <c r="V40" s="262"/>
      <c r="W40" s="262"/>
    </row>
    <row r="41" spans="1:23" ht="15">
      <c r="A41" s="608"/>
      <c r="B41" s="670"/>
      <c r="C41" s="604"/>
      <c r="D41" s="605"/>
      <c r="E41" s="604"/>
      <c r="F41" s="605"/>
      <c r="G41" s="604"/>
      <c r="H41" s="605"/>
      <c r="I41" s="604"/>
      <c r="J41" s="605"/>
      <c r="K41" s="604"/>
      <c r="L41" s="605"/>
      <c r="M41" s="604"/>
      <c r="N41" s="679"/>
      <c r="O41"/>
      <c r="P41"/>
      <c r="V41" s="262"/>
      <c r="W41" s="262"/>
    </row>
    <row r="42" spans="1:23">
      <c r="A42" s="608"/>
      <c r="B42" s="665" t="s">
        <v>54</v>
      </c>
      <c r="C42" s="624">
        <f t="shared" ref="C42:L42" si="12">C36/C$40</f>
        <v>0.42933230246291704</v>
      </c>
      <c r="D42" s="632">
        <f t="shared" si="12"/>
        <v>0.43499260330442985</v>
      </c>
      <c r="E42" s="624">
        <f t="shared" si="12"/>
        <v>0.35931654501929278</v>
      </c>
      <c r="F42" s="632">
        <f t="shared" si="12"/>
        <v>0.3754166873326959</v>
      </c>
      <c r="G42" s="624">
        <f t="shared" si="12"/>
        <v>0.39944410347314646</v>
      </c>
      <c r="H42" s="632">
        <f t="shared" si="12"/>
        <v>0.40741911430854005</v>
      </c>
      <c r="I42" s="624">
        <f t="shared" si="12"/>
        <v>0.40956694305730856</v>
      </c>
      <c r="J42" s="632">
        <f t="shared" si="12"/>
        <v>0.42663798039209927</v>
      </c>
      <c r="K42" s="624">
        <f t="shared" si="12"/>
        <v>0.35222392284188919</v>
      </c>
      <c r="L42" s="632">
        <f t="shared" si="12"/>
        <v>0.34451072493695328</v>
      </c>
      <c r="M42" s="624">
        <f t="shared" ref="M42:N42" si="13">M36/M$24</f>
        <v>0.19188297590397241</v>
      </c>
      <c r="N42" s="680">
        <f t="shared" si="13"/>
        <v>0.19603996331620516</v>
      </c>
      <c r="O42"/>
      <c r="P42"/>
      <c r="V42" s="262"/>
      <c r="W42" s="262"/>
    </row>
    <row r="43" spans="1:23">
      <c r="A43" s="608"/>
      <c r="B43" s="666" t="s">
        <v>56</v>
      </c>
      <c r="C43" s="625">
        <f t="shared" ref="C43:L43" si="14">C37/C$40</f>
        <v>0.21959360496196442</v>
      </c>
      <c r="D43" s="633">
        <f t="shared" si="14"/>
        <v>0.22141931155855318</v>
      </c>
      <c r="E43" s="625">
        <f t="shared" si="14"/>
        <v>7.99913224126753E-2</v>
      </c>
      <c r="F43" s="633">
        <f t="shared" si="14"/>
        <v>9.7202843955263046E-2</v>
      </c>
      <c r="G43" s="625">
        <f t="shared" si="14"/>
        <v>0.16322205458407829</v>
      </c>
      <c r="H43" s="633">
        <f t="shared" si="14"/>
        <v>0.18979940434265888</v>
      </c>
      <c r="I43" s="625">
        <f t="shared" si="14"/>
        <v>7.7426195076487472E-2</v>
      </c>
      <c r="J43" s="633">
        <f t="shared" si="14"/>
        <v>0.10376928109094778</v>
      </c>
      <c r="K43" s="625">
        <f t="shared" si="14"/>
        <v>0.15809150882035666</v>
      </c>
      <c r="L43" s="633">
        <f t="shared" si="14"/>
        <v>0.16208783415350314</v>
      </c>
      <c r="M43" s="625">
        <f t="shared" ref="M43:N43" si="15">M37/M$24</f>
        <v>7.2631514073027953E-2</v>
      </c>
      <c r="N43" s="681">
        <f t="shared" si="15"/>
        <v>8.1666047364204283E-2</v>
      </c>
      <c r="O43"/>
      <c r="P43"/>
      <c r="V43" s="262"/>
      <c r="W43" s="262"/>
    </row>
    <row r="44" spans="1:23">
      <c r="A44" s="608"/>
      <c r="B44" s="666" t="s">
        <v>55</v>
      </c>
      <c r="C44" s="625">
        <f t="shared" ref="C44:L44" si="16">C38/C$40</f>
        <v>7.1048023592594989E-2</v>
      </c>
      <c r="D44" s="633">
        <f t="shared" si="16"/>
        <v>6.925094886901241E-2</v>
      </c>
      <c r="E44" s="625">
        <f t="shared" si="16"/>
        <v>6.6305862256209915E-3</v>
      </c>
      <c r="F44" s="633">
        <f t="shared" si="16"/>
        <v>8.6101460193751724E-3</v>
      </c>
      <c r="G44" s="625">
        <f t="shared" si="16"/>
        <v>2.6152194698490651E-2</v>
      </c>
      <c r="H44" s="633">
        <f t="shared" si="16"/>
        <v>3.7002414708333993E-2</v>
      </c>
      <c r="I44" s="625">
        <f t="shared" si="16"/>
        <v>1.6590981187107671E-2</v>
      </c>
      <c r="J44" s="633">
        <f t="shared" si="16"/>
        <v>2.5524342835264412E-2</v>
      </c>
      <c r="K44" s="625">
        <f t="shared" si="16"/>
        <v>7.153398723227862E-2</v>
      </c>
      <c r="L44" s="633">
        <f t="shared" si="16"/>
        <v>6.8136138119558987E-2</v>
      </c>
      <c r="M44" s="625">
        <f t="shared" ref="M44:N44" si="17">M38/M$24</f>
        <v>1.7716907790225184E-2</v>
      </c>
      <c r="N44" s="681">
        <f t="shared" si="17"/>
        <v>2.0248851278105506E-2</v>
      </c>
      <c r="O44"/>
      <c r="P44"/>
      <c r="V44" s="262"/>
      <c r="W44" s="262"/>
    </row>
    <row r="45" spans="1:23">
      <c r="A45" s="608"/>
      <c r="B45" s="667" t="s">
        <v>57</v>
      </c>
      <c r="C45" s="626">
        <f t="shared" ref="C45:L45" si="18">C39/C$40</f>
        <v>0.28002606898266735</v>
      </c>
      <c r="D45" s="634">
        <f t="shared" si="18"/>
        <v>0.27432902034609608</v>
      </c>
      <c r="E45" s="626">
        <f t="shared" si="18"/>
        <v>0.55406154634241112</v>
      </c>
      <c r="F45" s="634">
        <f t="shared" si="18"/>
        <v>0.51877032269266588</v>
      </c>
      <c r="G45" s="626">
        <f t="shared" si="18"/>
        <v>0.41118164724428441</v>
      </c>
      <c r="H45" s="634">
        <f t="shared" si="18"/>
        <v>0.36577906664046672</v>
      </c>
      <c r="I45" s="626">
        <f t="shared" si="18"/>
        <v>0.49641588067909603</v>
      </c>
      <c r="J45" s="634">
        <f t="shared" si="18"/>
        <v>0.44406839568168838</v>
      </c>
      <c r="K45" s="626">
        <f t="shared" si="18"/>
        <v>0.41815129535007217</v>
      </c>
      <c r="L45" s="634">
        <f t="shared" si="18"/>
        <v>0.42526552800274958</v>
      </c>
      <c r="M45" s="626">
        <f t="shared" ref="M45:N45" si="19">M39/M$24</f>
        <v>0.20534230383344232</v>
      </c>
      <c r="N45" s="682">
        <f t="shared" si="19"/>
        <v>0.19103913419001378</v>
      </c>
      <c r="O45"/>
      <c r="P45"/>
      <c r="V45" s="262"/>
      <c r="W45" s="262"/>
    </row>
    <row r="46" spans="1:23" ht="15">
      <c r="A46" s="608"/>
      <c r="B46" s="668" t="s">
        <v>47</v>
      </c>
      <c r="C46" s="627">
        <f t="shared" ref="C46:L46" si="20">C40/C$40</f>
        <v>1</v>
      </c>
      <c r="D46" s="635">
        <f t="shared" si="20"/>
        <v>1</v>
      </c>
      <c r="E46" s="627">
        <f t="shared" si="20"/>
        <v>1</v>
      </c>
      <c r="F46" s="635">
        <f t="shared" si="20"/>
        <v>1</v>
      </c>
      <c r="G46" s="627">
        <f t="shared" si="20"/>
        <v>1</v>
      </c>
      <c r="H46" s="635">
        <f t="shared" si="20"/>
        <v>1</v>
      </c>
      <c r="I46" s="627">
        <f t="shared" si="20"/>
        <v>1</v>
      </c>
      <c r="J46" s="635">
        <f t="shared" si="20"/>
        <v>1</v>
      </c>
      <c r="K46" s="627">
        <f t="shared" si="20"/>
        <v>1</v>
      </c>
      <c r="L46" s="635">
        <f t="shared" si="20"/>
        <v>1</v>
      </c>
      <c r="M46" s="627">
        <f t="shared" ref="M46:N46" si="21">M40/M$24</f>
        <v>0.48757365011916254</v>
      </c>
      <c r="N46" s="683">
        <f t="shared" si="21"/>
        <v>0.48899462113163084</v>
      </c>
      <c r="O46"/>
      <c r="P46"/>
      <c r="V46" s="262"/>
      <c r="W46" s="262"/>
    </row>
    <row r="47" spans="1:23">
      <c r="O47"/>
      <c r="P47"/>
      <c r="V47" s="262"/>
      <c r="W47" s="262"/>
    </row>
    <row r="48" spans="1:23">
      <c r="O48"/>
      <c r="P48"/>
      <c r="V48" s="262"/>
      <c r="W48" s="262"/>
    </row>
    <row r="49" spans="11:23">
      <c r="K49"/>
      <c r="L49"/>
      <c r="M49"/>
      <c r="N49"/>
      <c r="O49"/>
      <c r="P49"/>
      <c r="V49" s="262"/>
      <c r="W49" s="262"/>
    </row>
    <row r="50" spans="11:23">
      <c r="K50"/>
      <c r="L50"/>
      <c r="M50"/>
      <c r="N50"/>
      <c r="O50"/>
      <c r="P50"/>
      <c r="V50" s="262"/>
      <c r="W50" s="262"/>
    </row>
    <row r="51" spans="11:23">
      <c r="K51"/>
      <c r="L51"/>
      <c r="M51"/>
      <c r="N51"/>
      <c r="O51"/>
      <c r="P51"/>
      <c r="V51" s="262"/>
      <c r="W51" s="262"/>
    </row>
    <row r="52" spans="11:23">
      <c r="K52"/>
      <c r="L52"/>
      <c r="M52"/>
      <c r="N52"/>
      <c r="O52"/>
      <c r="P52"/>
      <c r="V52" s="262"/>
      <c r="W52" s="262"/>
    </row>
    <row r="53" spans="11:23">
      <c r="K53"/>
      <c r="L53"/>
      <c r="M53"/>
      <c r="N53"/>
      <c r="O53"/>
      <c r="P53"/>
      <c r="V53" s="262"/>
      <c r="W53" s="262"/>
    </row>
  </sheetData>
  <mergeCells count="23">
    <mergeCell ref="K33:L33"/>
    <mergeCell ref="E17:J17"/>
    <mergeCell ref="E33:J33"/>
    <mergeCell ref="K34:L34"/>
    <mergeCell ref="I34:J34"/>
    <mergeCell ref="G34:H34"/>
    <mergeCell ref="E34:F34"/>
    <mergeCell ref="M33:N34"/>
    <mergeCell ref="M17:N18"/>
    <mergeCell ref="G2:H3"/>
    <mergeCell ref="C2:F2"/>
    <mergeCell ref="C17:D17"/>
    <mergeCell ref="C18:D18"/>
    <mergeCell ref="E18:F18"/>
    <mergeCell ref="G18:H18"/>
    <mergeCell ref="K17:L17"/>
    <mergeCell ref="K18:L18"/>
    <mergeCell ref="I2:J3"/>
    <mergeCell ref="K2:L3"/>
    <mergeCell ref="M2:N3"/>
    <mergeCell ref="I18:J18"/>
    <mergeCell ref="C34:D34"/>
    <mergeCell ref="C33:D33"/>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L48"/>
  <sheetViews>
    <sheetView showGridLines="0" zoomScale="70" zoomScaleNormal="70" workbookViewId="0">
      <pane xSplit="1" ySplit="5" topLeftCell="T6" activePane="bottomRight" state="frozen"/>
      <selection pane="topRight" activeCell="B1" sqref="B1"/>
      <selection pane="bottomLeft" activeCell="A6" sqref="A6"/>
      <selection pane="bottomRight" activeCell="Z17" sqref="Z17"/>
    </sheetView>
  </sheetViews>
  <sheetFormatPr baseColWidth="10" defaultColWidth="23.28515625" defaultRowHeight="15"/>
  <cols>
    <col min="1" max="1" width="56.42578125" style="241" customWidth="1"/>
    <col min="2" max="4" width="20.7109375" style="241" customWidth="1"/>
    <col min="5" max="5" width="21" style="241" customWidth="1"/>
    <col min="6" max="6" width="22.85546875" style="241" customWidth="1"/>
    <col min="7" max="7" width="21" style="241" customWidth="1"/>
    <col min="8" max="8" width="21.5703125" style="241" customWidth="1"/>
    <col min="9" max="9" width="19.42578125" style="241" customWidth="1"/>
    <col min="10" max="10" width="20.7109375" style="241" customWidth="1"/>
    <col min="11" max="11" width="21" style="241" customWidth="1"/>
    <col min="12" max="12" width="22.42578125" style="241" customWidth="1"/>
    <col min="13" max="13" width="22.140625" style="241" customWidth="1"/>
    <col min="14" max="14" width="21.5703125" style="241" customWidth="1"/>
    <col min="15" max="15" width="21.42578125" style="241" customWidth="1"/>
    <col min="16" max="16" width="19.7109375" style="241" customWidth="1"/>
    <col min="17" max="17" width="19.28515625" style="241" customWidth="1"/>
    <col min="18" max="18" width="20.28515625" style="241" customWidth="1"/>
    <col min="19" max="19" width="20" style="241" customWidth="1"/>
    <col min="20" max="20" width="21.28515625" style="241" customWidth="1"/>
    <col min="21" max="21" width="19.7109375" style="241" customWidth="1"/>
    <col min="22" max="22" width="22.7109375" style="241" customWidth="1"/>
    <col min="23" max="23" width="20.42578125" style="241" customWidth="1"/>
    <col min="24" max="24" width="19.7109375" style="241" customWidth="1"/>
    <col min="25" max="25" width="19.28515625" style="241" customWidth="1"/>
    <col min="26" max="26" width="19.7109375" style="241" customWidth="1"/>
    <col min="27" max="27" width="21.42578125" style="241" customWidth="1"/>
    <col min="28" max="28" width="19.7109375" style="241" customWidth="1"/>
    <col min="29" max="29" width="19.28515625" style="241" customWidth="1"/>
    <col min="30" max="30" width="19.7109375" style="241" customWidth="1"/>
    <col min="31" max="31" width="19.28515625" style="241" customWidth="1"/>
    <col min="32" max="32" width="19.7109375" style="241" bestFit="1" customWidth="1"/>
    <col min="33" max="33" width="19.28515625" style="241" bestFit="1" customWidth="1"/>
    <col min="34" max="34" width="22.28515625" style="241" bestFit="1" customWidth="1"/>
    <col min="35" max="35" width="11.5703125" style="241" customWidth="1"/>
    <col min="36" max="36" width="9.7109375" style="241" customWidth="1"/>
    <col min="37" max="16384" width="23.28515625" style="241"/>
  </cols>
  <sheetData>
    <row r="1" spans="1:38">
      <c r="A1" s="240"/>
      <c r="B1" s="240"/>
      <c r="C1" s="240"/>
      <c r="D1" s="240"/>
      <c r="E1" s="240"/>
      <c r="F1" s="240"/>
      <c r="G1" s="240"/>
      <c r="H1" s="240"/>
      <c r="I1" s="240"/>
      <c r="J1" s="240"/>
      <c r="K1" s="240"/>
      <c r="L1" s="240"/>
      <c r="M1" s="240"/>
      <c r="N1" s="240"/>
      <c r="O1" s="240"/>
      <c r="R1" s="240"/>
      <c r="S1" s="240"/>
      <c r="T1" s="240"/>
      <c r="U1" s="240"/>
      <c r="V1" s="240"/>
      <c r="W1" s="240"/>
    </row>
    <row r="2" spans="1:38">
      <c r="A2" s="520"/>
      <c r="B2" s="520"/>
      <c r="C2" s="520"/>
      <c r="D2" s="520"/>
      <c r="E2" s="520"/>
      <c r="F2" s="520"/>
      <c r="G2" s="520"/>
      <c r="H2" s="520"/>
      <c r="I2" s="520"/>
      <c r="J2" s="521"/>
      <c r="K2" s="520"/>
      <c r="L2" s="520"/>
      <c r="M2" s="520"/>
      <c r="N2" s="520"/>
      <c r="O2" s="520"/>
      <c r="P2" s="520"/>
      <c r="Q2" s="520"/>
      <c r="R2" s="520"/>
      <c r="S2" s="520"/>
      <c r="T2" s="520"/>
      <c r="U2" s="520"/>
      <c r="V2" s="520"/>
      <c r="W2" s="520"/>
      <c r="X2" s="520"/>
      <c r="Y2" s="700"/>
      <c r="Z2" s="520"/>
      <c r="AA2" s="520"/>
      <c r="AB2" s="522"/>
      <c r="AC2" s="520"/>
      <c r="AD2" s="520"/>
      <c r="AE2" s="520"/>
      <c r="AF2" s="520"/>
      <c r="AG2" s="520"/>
    </row>
    <row r="3" spans="1:38" s="243" customFormat="1" ht="14.25" customHeight="1">
      <c r="A3" s="903" t="s">
        <v>16</v>
      </c>
      <c r="B3" s="898" t="s">
        <v>261</v>
      </c>
      <c r="C3" s="898"/>
      <c r="D3" s="898" t="s">
        <v>214</v>
      </c>
      <c r="E3" s="898"/>
      <c r="F3" s="898" t="s">
        <v>262</v>
      </c>
      <c r="G3" s="898"/>
      <c r="H3" s="898" t="s">
        <v>263</v>
      </c>
      <c r="I3" s="898"/>
      <c r="J3" s="898" t="s">
        <v>243</v>
      </c>
      <c r="K3" s="898"/>
      <c r="L3" s="898" t="s">
        <v>264</v>
      </c>
      <c r="M3" s="898"/>
      <c r="N3" s="898" t="s">
        <v>265</v>
      </c>
      <c r="O3" s="898"/>
      <c r="P3" s="898" t="s">
        <v>249</v>
      </c>
      <c r="Q3" s="898"/>
      <c r="R3" s="898" t="s">
        <v>266</v>
      </c>
      <c r="S3" s="898"/>
      <c r="T3" s="898" t="s">
        <v>267</v>
      </c>
      <c r="U3" s="898"/>
      <c r="V3" s="898" t="s">
        <v>268</v>
      </c>
      <c r="W3" s="898"/>
      <c r="X3" s="899" t="s">
        <v>5</v>
      </c>
      <c r="Y3" s="899"/>
      <c r="Z3" s="899" t="s">
        <v>6</v>
      </c>
      <c r="AA3" s="899"/>
      <c r="AB3" s="899" t="s">
        <v>7</v>
      </c>
      <c r="AC3" s="899"/>
      <c r="AD3" s="899" t="s">
        <v>44</v>
      </c>
      <c r="AE3" s="900"/>
      <c r="AF3" s="901" t="s">
        <v>269</v>
      </c>
      <c r="AG3" s="902"/>
      <c r="AH3" s="241"/>
      <c r="AI3" s="241"/>
      <c r="AJ3" s="241"/>
      <c r="AK3" s="241"/>
      <c r="AL3" s="241"/>
    </row>
    <row r="4" spans="1:38" s="716" customFormat="1" ht="46.5" customHeight="1">
      <c r="A4" s="904"/>
      <c r="B4" s="713" t="s">
        <v>478</v>
      </c>
      <c r="C4" s="714" t="s">
        <v>479</v>
      </c>
      <c r="D4" s="713" t="s">
        <v>478</v>
      </c>
      <c r="E4" s="714" t="s">
        <v>479</v>
      </c>
      <c r="F4" s="713" t="s">
        <v>478</v>
      </c>
      <c r="G4" s="714" t="s">
        <v>479</v>
      </c>
      <c r="H4" s="713" t="s">
        <v>478</v>
      </c>
      <c r="I4" s="714" t="s">
        <v>479</v>
      </c>
      <c r="J4" s="713" t="s">
        <v>478</v>
      </c>
      <c r="K4" s="714" t="s">
        <v>479</v>
      </c>
      <c r="L4" s="713" t="s">
        <v>478</v>
      </c>
      <c r="M4" s="714" t="s">
        <v>479</v>
      </c>
      <c r="N4" s="713" t="s">
        <v>478</v>
      </c>
      <c r="O4" s="714" t="s">
        <v>479</v>
      </c>
      <c r="P4" s="713" t="s">
        <v>478</v>
      </c>
      <c r="Q4" s="714" t="s">
        <v>479</v>
      </c>
      <c r="R4" s="713" t="s">
        <v>478</v>
      </c>
      <c r="S4" s="714" t="s">
        <v>479</v>
      </c>
      <c r="T4" s="713" t="s">
        <v>478</v>
      </c>
      <c r="U4" s="714" t="s">
        <v>479</v>
      </c>
      <c r="V4" s="713" t="s">
        <v>478</v>
      </c>
      <c r="W4" s="714" t="s">
        <v>479</v>
      </c>
      <c r="X4" s="713" t="str">
        <f>$V$4</f>
        <v xml:space="preserve"> June 2025</v>
      </c>
      <c r="Y4" s="714" t="str">
        <f>$W$4</f>
        <v xml:space="preserve"> June 2024</v>
      </c>
      <c r="Z4" s="713" t="str">
        <f>$V$4</f>
        <v xml:space="preserve"> June 2025</v>
      </c>
      <c r="AA4" s="714" t="str">
        <f>$W$4</f>
        <v xml:space="preserve"> June 2024</v>
      </c>
      <c r="AB4" s="713" t="str">
        <f>$V$4</f>
        <v xml:space="preserve"> June 2025</v>
      </c>
      <c r="AC4" s="714" t="str">
        <f>$W$4</f>
        <v xml:space="preserve"> June 2024</v>
      </c>
      <c r="AD4" s="713" t="str">
        <f>$V$4</f>
        <v xml:space="preserve"> June 2025</v>
      </c>
      <c r="AE4" s="714" t="str">
        <f>$W$4</f>
        <v xml:space="preserve"> June 2024</v>
      </c>
      <c r="AF4" s="713" t="str">
        <f>$V$4</f>
        <v xml:space="preserve"> June 2025</v>
      </c>
      <c r="AG4" s="713" t="str">
        <f>$W$4</f>
        <v xml:space="preserve"> June 2024</v>
      </c>
      <c r="AH4" s="715"/>
      <c r="AI4" s="715"/>
      <c r="AJ4" s="715"/>
      <c r="AK4" s="715"/>
      <c r="AL4" s="715"/>
    </row>
    <row r="5" spans="1:38" s="244" customFormat="1" ht="15.75">
      <c r="A5" s="525" t="s">
        <v>270</v>
      </c>
      <c r="B5" s="526"/>
      <c r="C5" s="526"/>
      <c r="D5" s="526"/>
      <c r="E5" s="526"/>
      <c r="F5" s="526"/>
      <c r="G5" s="526"/>
      <c r="H5" s="526"/>
      <c r="I5" s="526"/>
      <c r="J5" s="526"/>
      <c r="K5" s="526"/>
      <c r="L5" s="526"/>
      <c r="M5" s="526"/>
      <c r="N5" s="526"/>
      <c r="O5" s="526"/>
      <c r="P5" s="526"/>
      <c r="Q5" s="526"/>
      <c r="R5" s="526"/>
      <c r="S5" s="526"/>
      <c r="T5" s="526"/>
      <c r="U5" s="526"/>
      <c r="V5" s="526"/>
      <c r="W5" s="526"/>
      <c r="X5" s="526"/>
      <c r="Y5" s="525"/>
      <c r="Z5" s="526"/>
      <c r="AA5" s="525"/>
      <c r="AB5" s="526"/>
      <c r="AC5" s="525"/>
      <c r="AD5" s="526"/>
      <c r="AE5" s="525"/>
      <c r="AF5" s="527"/>
      <c r="AG5" s="540"/>
      <c r="AH5" s="241"/>
      <c r="AI5" s="241"/>
      <c r="AJ5" s="241"/>
      <c r="AK5" s="241"/>
      <c r="AL5" s="241"/>
    </row>
    <row r="6" spans="1:38" s="242" customFormat="1" ht="15.75">
      <c r="A6" s="528" t="s">
        <v>271</v>
      </c>
      <c r="B6" s="529">
        <v>1.3443699999999998</v>
      </c>
      <c r="C6" s="530">
        <v>1.51623</v>
      </c>
      <c r="D6" s="529">
        <v>0.98015655341819485</v>
      </c>
      <c r="E6" s="530">
        <v>1.0976493929688338</v>
      </c>
      <c r="F6" s="529">
        <v>0.61292831161929906</v>
      </c>
      <c r="G6" s="530">
        <v>0.80723357318157896</v>
      </c>
      <c r="H6" s="529">
        <v>0</v>
      </c>
      <c r="I6" s="530">
        <v>0</v>
      </c>
      <c r="J6" s="529">
        <v>8.0962872400547319</v>
      </c>
      <c r="K6" s="530">
        <v>7.0108809999999995</v>
      </c>
      <c r="L6" s="529">
        <v>7.4249999999999998</v>
      </c>
      <c r="M6" s="530">
        <v>7.03351927816</v>
      </c>
      <c r="N6" s="529">
        <v>0.72794100000000006</v>
      </c>
      <c r="O6" s="530">
        <v>0.50433163546999993</v>
      </c>
      <c r="P6" s="529">
        <v>0.13247</v>
      </c>
      <c r="Q6" s="530">
        <v>0.18852000000000002</v>
      </c>
      <c r="R6" s="529">
        <v>0.92949332509999993</v>
      </c>
      <c r="S6" s="530">
        <v>0.80453200910490397</v>
      </c>
      <c r="T6" s="529">
        <v>0.1072586441636782</v>
      </c>
      <c r="U6" s="530">
        <v>0.10187187260885039</v>
      </c>
      <c r="V6" s="529">
        <v>0.21332868999999999</v>
      </c>
      <c r="W6" s="530">
        <v>0.1703675773298006</v>
      </c>
      <c r="X6" s="529">
        <f t="shared" ref="X6:Y10" si="0">B6</f>
        <v>1.3443699999999998</v>
      </c>
      <c r="Y6" s="530">
        <f t="shared" si="0"/>
        <v>1.51623</v>
      </c>
      <c r="Z6" s="529">
        <f t="shared" ref="Z6:AA9" si="1">D6+F6+H6+J6</f>
        <v>9.6893721050922252</v>
      </c>
      <c r="AA6" s="530">
        <f t="shared" si="1"/>
        <v>8.9157639661504113</v>
      </c>
      <c r="AB6" s="529">
        <f t="shared" ref="AB6:AC10" si="2">L6+N6</f>
        <v>8.1529410000000002</v>
      </c>
      <c r="AC6" s="530">
        <f t="shared" si="2"/>
        <v>7.5378509136299998</v>
      </c>
      <c r="AD6" s="529">
        <f>R6+T6+V6</f>
        <v>1.2500806592636782</v>
      </c>
      <c r="AE6" s="560">
        <f t="shared" ref="AD6:AE10" si="3">S6+U6+W6</f>
        <v>1.0767714590435549</v>
      </c>
      <c r="AF6" s="554">
        <f>X6+Z6+AB6+AD6</f>
        <v>20.436763764355902</v>
      </c>
      <c r="AG6" s="567">
        <f t="shared" ref="AG6:AG22" si="4">Y6+AA6+AC6+AE6</f>
        <v>19.046616338823966</v>
      </c>
      <c r="AH6" s="241"/>
      <c r="AI6" s="241"/>
      <c r="AJ6" s="241"/>
      <c r="AK6" s="241"/>
      <c r="AL6" s="241"/>
    </row>
    <row r="7" spans="1:38">
      <c r="A7" s="245" t="s">
        <v>272</v>
      </c>
      <c r="B7" s="519">
        <v>1.3443699999999998</v>
      </c>
      <c r="C7" s="246">
        <v>1.51623</v>
      </c>
      <c r="D7" s="519">
        <v>0.98015655341819485</v>
      </c>
      <c r="E7" s="246">
        <v>1.0976493929688338</v>
      </c>
      <c r="F7" s="519">
        <v>0.61292831161929873</v>
      </c>
      <c r="G7" s="246">
        <v>0.80723357318157885</v>
      </c>
      <c r="H7" s="519">
        <v>0</v>
      </c>
      <c r="I7" s="246">
        <v>0</v>
      </c>
      <c r="J7" s="519">
        <v>0.72621197547437011</v>
      </c>
      <c r="K7" s="246">
        <v>0.54695307814752714</v>
      </c>
      <c r="L7" s="519">
        <v>7.2779999999999996</v>
      </c>
      <c r="M7" s="246">
        <v>6.4885242742000004</v>
      </c>
      <c r="N7" s="519">
        <v>0</v>
      </c>
      <c r="O7" s="246">
        <v>0</v>
      </c>
      <c r="P7" s="519">
        <v>0</v>
      </c>
      <c r="Q7" s="246">
        <v>0</v>
      </c>
      <c r="R7" s="519">
        <v>0.82170553200000018</v>
      </c>
      <c r="S7" s="246">
        <v>0.68686055780490374</v>
      </c>
      <c r="T7" s="519">
        <v>0.1072586441636781</v>
      </c>
      <c r="U7" s="246">
        <v>0.10187187260885033</v>
      </c>
      <c r="V7" s="519">
        <v>0.21332869000000002</v>
      </c>
      <c r="W7" s="246">
        <v>0.17036757732980062</v>
      </c>
      <c r="X7" s="519">
        <f t="shared" si="0"/>
        <v>1.3443699999999998</v>
      </c>
      <c r="Y7" s="246">
        <f t="shared" si="0"/>
        <v>1.51623</v>
      </c>
      <c r="Z7" s="519">
        <f t="shared" si="1"/>
        <v>2.3192968405118637</v>
      </c>
      <c r="AA7" s="246">
        <f t="shared" si="1"/>
        <v>2.4518360442979397</v>
      </c>
      <c r="AB7" s="519">
        <f>L7+N7</f>
        <v>7.2779999999999996</v>
      </c>
      <c r="AC7" s="246">
        <f t="shared" si="2"/>
        <v>6.4885242742000004</v>
      </c>
      <c r="AD7" s="519">
        <f t="shared" si="3"/>
        <v>1.1422928661636784</v>
      </c>
      <c r="AE7" s="561">
        <f t="shared" si="3"/>
        <v>0.95910000774355475</v>
      </c>
      <c r="AF7" s="557">
        <f>X7+Z7+AB7+AD7</f>
        <v>12.083959706675543</v>
      </c>
      <c r="AG7" s="568">
        <f t="shared" si="4"/>
        <v>11.415690326241496</v>
      </c>
    </row>
    <row r="8" spans="1:38">
      <c r="A8" s="245" t="s">
        <v>273</v>
      </c>
      <c r="B8" s="519">
        <v>0</v>
      </c>
      <c r="C8" s="246">
        <v>0</v>
      </c>
      <c r="D8" s="519">
        <v>0</v>
      </c>
      <c r="E8" s="246">
        <v>0</v>
      </c>
      <c r="F8" s="519">
        <v>0</v>
      </c>
      <c r="G8" s="246">
        <v>0</v>
      </c>
      <c r="H8" s="519">
        <v>0</v>
      </c>
      <c r="I8" s="246">
        <v>0</v>
      </c>
      <c r="J8" s="519">
        <v>0</v>
      </c>
      <c r="K8" s="246">
        <v>0</v>
      </c>
      <c r="L8" s="519">
        <v>0.14699999999999999</v>
      </c>
      <c r="M8" s="246">
        <v>0.54499500395999989</v>
      </c>
      <c r="N8" s="519">
        <v>0</v>
      </c>
      <c r="O8" s="246">
        <v>0</v>
      </c>
      <c r="P8" s="519">
        <v>0.13247057657089267</v>
      </c>
      <c r="Q8" s="246">
        <v>0.18852431911971082</v>
      </c>
      <c r="R8" s="519">
        <v>0</v>
      </c>
      <c r="S8" s="246">
        <v>0</v>
      </c>
      <c r="T8" s="547">
        <v>0</v>
      </c>
      <c r="U8" s="268">
        <v>0</v>
      </c>
      <c r="V8" s="519">
        <v>0</v>
      </c>
      <c r="W8" s="246">
        <v>0</v>
      </c>
      <c r="X8" s="519">
        <f t="shared" si="0"/>
        <v>0</v>
      </c>
      <c r="Y8" s="246">
        <f t="shared" si="0"/>
        <v>0</v>
      </c>
      <c r="Z8" s="519">
        <f t="shared" si="1"/>
        <v>0</v>
      </c>
      <c r="AA8" s="246">
        <f t="shared" si="1"/>
        <v>0</v>
      </c>
      <c r="AB8" s="519">
        <f t="shared" si="2"/>
        <v>0.14699999999999999</v>
      </c>
      <c r="AC8" s="246">
        <f t="shared" si="2"/>
        <v>0.54499500395999989</v>
      </c>
      <c r="AD8" s="519">
        <f t="shared" si="3"/>
        <v>0</v>
      </c>
      <c r="AE8" s="561">
        <f t="shared" si="3"/>
        <v>0</v>
      </c>
      <c r="AF8" s="558">
        <f>X8+Z8+AB8+AD8</f>
        <v>0.14699999999999999</v>
      </c>
      <c r="AG8" s="569">
        <f t="shared" si="4"/>
        <v>0.54499500395999989</v>
      </c>
    </row>
    <row r="9" spans="1:38">
      <c r="A9" s="245" t="s">
        <v>274</v>
      </c>
      <c r="B9" s="519">
        <v>0</v>
      </c>
      <c r="C9" s="246">
        <v>0</v>
      </c>
      <c r="D9" s="519">
        <v>0</v>
      </c>
      <c r="E9" s="246">
        <v>0</v>
      </c>
      <c r="F9" s="519">
        <v>0</v>
      </c>
      <c r="G9" s="246">
        <v>0</v>
      </c>
      <c r="H9" s="519">
        <v>0</v>
      </c>
      <c r="I9" s="246">
        <v>0</v>
      </c>
      <c r="J9" s="519">
        <v>6.0329123717918467</v>
      </c>
      <c r="K9" s="246">
        <v>5.6313933946798027</v>
      </c>
      <c r="L9" s="519">
        <v>0</v>
      </c>
      <c r="M9" s="246">
        <v>0</v>
      </c>
      <c r="N9" s="519">
        <v>0</v>
      </c>
      <c r="O9" s="246">
        <v>0</v>
      </c>
      <c r="P9" s="519">
        <v>0</v>
      </c>
      <c r="Q9" s="246">
        <v>0</v>
      </c>
      <c r="R9" s="519">
        <v>0</v>
      </c>
      <c r="S9" s="246">
        <v>0</v>
      </c>
      <c r="T9" s="547">
        <v>0</v>
      </c>
      <c r="U9" s="268">
        <v>0</v>
      </c>
      <c r="V9" s="519">
        <v>0</v>
      </c>
      <c r="W9" s="246">
        <v>0</v>
      </c>
      <c r="X9" s="519">
        <f t="shared" si="0"/>
        <v>0</v>
      </c>
      <c r="Y9" s="246">
        <f t="shared" si="0"/>
        <v>0</v>
      </c>
      <c r="Z9" s="519">
        <f t="shared" si="1"/>
        <v>6.0329123717918467</v>
      </c>
      <c r="AA9" s="246">
        <f t="shared" si="1"/>
        <v>5.6313933946798027</v>
      </c>
      <c r="AB9" s="519">
        <f t="shared" si="2"/>
        <v>0</v>
      </c>
      <c r="AC9" s="246">
        <f t="shared" si="2"/>
        <v>0</v>
      </c>
      <c r="AD9" s="519">
        <f t="shared" si="3"/>
        <v>0</v>
      </c>
      <c r="AE9" s="561">
        <f t="shared" si="3"/>
        <v>0</v>
      </c>
      <c r="AF9" s="558">
        <f>X9+Z9+AB9+AD9</f>
        <v>6.0329123717918467</v>
      </c>
      <c r="AG9" s="569">
        <f t="shared" si="4"/>
        <v>5.6313933946798027</v>
      </c>
    </row>
    <row r="10" spans="1:38">
      <c r="A10" s="531" t="s">
        <v>275</v>
      </c>
      <c r="B10" s="532">
        <v>0</v>
      </c>
      <c r="C10" s="533">
        <v>0</v>
      </c>
      <c r="D10" s="532">
        <v>0</v>
      </c>
      <c r="E10" s="533">
        <v>0</v>
      </c>
      <c r="F10" s="532">
        <v>0</v>
      </c>
      <c r="G10" s="533">
        <v>0</v>
      </c>
      <c r="H10" s="532">
        <v>0</v>
      </c>
      <c r="I10" s="533">
        <v>0</v>
      </c>
      <c r="J10" s="532">
        <v>1.3371628927885155</v>
      </c>
      <c r="K10" s="533">
        <v>0.83253866235695417</v>
      </c>
      <c r="L10" s="532">
        <v>0</v>
      </c>
      <c r="M10" s="533">
        <v>0</v>
      </c>
      <c r="N10" s="532">
        <v>0.72794100000000006</v>
      </c>
      <c r="O10" s="533">
        <v>0.50433163546999993</v>
      </c>
      <c r="P10" s="532">
        <v>0</v>
      </c>
      <c r="Q10" s="533">
        <v>0</v>
      </c>
      <c r="R10" s="532">
        <v>0.10778779309999999</v>
      </c>
      <c r="S10" s="533">
        <v>0.11767145129999999</v>
      </c>
      <c r="T10" s="548">
        <v>0</v>
      </c>
      <c r="U10" s="534">
        <v>0</v>
      </c>
      <c r="V10" s="532">
        <v>0</v>
      </c>
      <c r="W10" s="533">
        <v>0</v>
      </c>
      <c r="X10" s="532">
        <f t="shared" si="0"/>
        <v>0</v>
      </c>
      <c r="Y10" s="533">
        <f t="shared" si="0"/>
        <v>0</v>
      </c>
      <c r="Z10" s="532">
        <f>D10+F10+H10+J10</f>
        <v>1.3371628927885155</v>
      </c>
      <c r="AA10" s="533">
        <f>E10+G10+I10+K10+D10</f>
        <v>0.83253866235695417</v>
      </c>
      <c r="AB10" s="532">
        <f t="shared" si="2"/>
        <v>0.72794100000000006</v>
      </c>
      <c r="AC10" s="533">
        <f t="shared" si="2"/>
        <v>0.50433163546999993</v>
      </c>
      <c r="AD10" s="532">
        <f t="shared" si="3"/>
        <v>0.10778779309999999</v>
      </c>
      <c r="AE10" s="562">
        <f t="shared" si="3"/>
        <v>0.11767145129999999</v>
      </c>
      <c r="AF10" s="555">
        <f>X10+Z10+AB10+AD10</f>
        <v>2.1728916858885157</v>
      </c>
      <c r="AG10" s="570">
        <f t="shared" si="4"/>
        <v>1.4545417491269539</v>
      </c>
    </row>
    <row r="11" spans="1:38" s="242" customFormat="1" ht="15.75">
      <c r="A11" s="535" t="s">
        <v>276</v>
      </c>
      <c r="B11" s="536">
        <f t="shared" ref="B11:AG11" si="5">SUM(B13:B15)</f>
        <v>8.9999999999999998E-4</v>
      </c>
      <c r="C11" s="537">
        <f t="shared" si="5"/>
        <v>5.4999999999999992E-4</v>
      </c>
      <c r="D11" s="536">
        <f t="shared" si="5"/>
        <v>1.3532914465817012</v>
      </c>
      <c r="E11" s="537">
        <f t="shared" si="5"/>
        <v>1.348557175771</v>
      </c>
      <c r="F11" s="536">
        <f t="shared" si="5"/>
        <v>0.11969149455526078</v>
      </c>
      <c r="G11" s="537">
        <f t="shared" si="5"/>
        <v>8.3244552578326123E-2</v>
      </c>
      <c r="H11" s="536">
        <f t="shared" si="5"/>
        <v>17.511680470999998</v>
      </c>
      <c r="I11" s="537">
        <f t="shared" si="5"/>
        <v>14.691237170673499</v>
      </c>
      <c r="J11" s="536">
        <f t="shared" si="5"/>
        <v>5.4067950000000007</v>
      </c>
      <c r="K11" s="537">
        <f t="shared" si="5"/>
        <v>5.075531999999999</v>
      </c>
      <c r="L11" s="536">
        <f t="shared" si="5"/>
        <v>1.9579999999999997</v>
      </c>
      <c r="M11" s="537">
        <f t="shared" si="5"/>
        <v>1.8722591352460003</v>
      </c>
      <c r="N11" s="536">
        <f t="shared" si="5"/>
        <v>0.77546870000000001</v>
      </c>
      <c r="O11" s="537">
        <f t="shared" si="5"/>
        <v>1.0309059577999999</v>
      </c>
      <c r="P11" s="536">
        <f t="shared" si="5"/>
        <v>7.5629352186308466E-2</v>
      </c>
      <c r="Q11" s="537">
        <f t="shared" si="5"/>
        <v>3.9989056613406772E-2</v>
      </c>
      <c r="R11" s="536">
        <f t="shared" si="5"/>
        <v>0.3242423156930897</v>
      </c>
      <c r="S11" s="537">
        <f t="shared" si="5"/>
        <v>0.45175975109527633</v>
      </c>
      <c r="T11" s="536">
        <f t="shared" si="5"/>
        <v>0</v>
      </c>
      <c r="U11" s="537">
        <f t="shared" si="5"/>
        <v>0</v>
      </c>
      <c r="V11" s="536">
        <f t="shared" si="5"/>
        <v>0.35118872934104833</v>
      </c>
      <c r="W11" s="537">
        <f t="shared" si="5"/>
        <v>0.20879106744424381</v>
      </c>
      <c r="X11" s="536">
        <f t="shared" si="5"/>
        <v>8.9999999999999998E-4</v>
      </c>
      <c r="Y11" s="537">
        <f t="shared" si="5"/>
        <v>5.4999999999999992E-4</v>
      </c>
      <c r="Z11" s="536">
        <f t="shared" si="5"/>
        <v>24.391458412136963</v>
      </c>
      <c r="AA11" s="537">
        <f t="shared" si="5"/>
        <v>22.551862345604526</v>
      </c>
      <c r="AB11" s="536">
        <f t="shared" si="5"/>
        <v>2.7334687</v>
      </c>
      <c r="AC11" s="537">
        <f t="shared" si="5"/>
        <v>2.9031650930459998</v>
      </c>
      <c r="AD11" s="536">
        <f t="shared" si="5"/>
        <v>0.67543104503413809</v>
      </c>
      <c r="AE11" s="563">
        <f t="shared" si="5"/>
        <v>0.66055081853952013</v>
      </c>
      <c r="AF11" s="550">
        <f t="shared" si="5"/>
        <v>27.801258157171098</v>
      </c>
      <c r="AG11" s="571">
        <f t="shared" si="5"/>
        <v>26.116128257190041</v>
      </c>
      <c r="AH11" s="241"/>
      <c r="AI11" s="241"/>
      <c r="AJ11" s="241"/>
      <c r="AK11" s="241"/>
      <c r="AL11" s="241"/>
    </row>
    <row r="12" spans="1:38" s="242" customFormat="1" ht="15.75">
      <c r="A12" s="538" t="s">
        <v>277</v>
      </c>
      <c r="B12" s="529">
        <f t="shared" ref="B12:AG12" si="6">SUM(B14:B15)</f>
        <v>8.9999999999999998E-4</v>
      </c>
      <c r="C12" s="530">
        <f t="shared" si="6"/>
        <v>9.5E-4</v>
      </c>
      <c r="D12" s="529">
        <f t="shared" si="6"/>
        <v>1.3532914465817012</v>
      </c>
      <c r="E12" s="530">
        <f t="shared" si="6"/>
        <v>1.348557175771</v>
      </c>
      <c r="F12" s="529">
        <f t="shared" si="6"/>
        <v>0.11969149455526078</v>
      </c>
      <c r="G12" s="530">
        <f t="shared" si="6"/>
        <v>8.3244552578326123E-2</v>
      </c>
      <c r="H12" s="529">
        <f t="shared" si="6"/>
        <v>4.9287161010000036</v>
      </c>
      <c r="I12" s="530">
        <f t="shared" si="6"/>
        <v>3.4738575316743554</v>
      </c>
      <c r="J12" s="529">
        <f t="shared" si="6"/>
        <v>5.0710973190000006</v>
      </c>
      <c r="K12" s="530">
        <f t="shared" si="6"/>
        <v>4.7354903200003546</v>
      </c>
      <c r="L12" s="529">
        <f t="shared" si="6"/>
        <v>1.9579999999999997</v>
      </c>
      <c r="M12" s="530">
        <f t="shared" si="6"/>
        <v>1.8722591352460003</v>
      </c>
      <c r="N12" s="529">
        <f t="shared" si="6"/>
        <v>0.77546870000000001</v>
      </c>
      <c r="O12" s="530">
        <f t="shared" si="6"/>
        <v>1.0309059577999999</v>
      </c>
      <c r="P12" s="529">
        <f t="shared" si="6"/>
        <v>7.5629352186308466E-2</v>
      </c>
      <c r="Q12" s="530">
        <f t="shared" si="6"/>
        <v>3.9989056613406772E-2</v>
      </c>
      <c r="R12" s="529">
        <f t="shared" si="6"/>
        <v>0.22131607435712647</v>
      </c>
      <c r="S12" s="530">
        <f t="shared" si="6"/>
        <v>0.40242588059251583</v>
      </c>
      <c r="T12" s="529">
        <f t="shared" si="6"/>
        <v>0</v>
      </c>
      <c r="U12" s="530">
        <f t="shared" si="6"/>
        <v>0</v>
      </c>
      <c r="V12" s="529">
        <f t="shared" si="6"/>
        <v>0.21186325565323871</v>
      </c>
      <c r="W12" s="530">
        <f t="shared" si="6"/>
        <v>8.8638419682602221E-2</v>
      </c>
      <c r="X12" s="529">
        <f t="shared" si="6"/>
        <v>8.9999999999999998E-4</v>
      </c>
      <c r="Y12" s="530">
        <f t="shared" si="6"/>
        <v>9.5E-4</v>
      </c>
      <c r="Z12" s="529">
        <f t="shared" si="6"/>
        <v>11.472796361136966</v>
      </c>
      <c r="AA12" s="530">
        <f t="shared" si="6"/>
        <v>10.994441026605738</v>
      </c>
      <c r="AB12" s="529">
        <f t="shared" si="6"/>
        <v>2.7334687</v>
      </c>
      <c r="AC12" s="530">
        <f t="shared" si="6"/>
        <v>2.9031650930459998</v>
      </c>
      <c r="AD12" s="529">
        <f t="shared" si="6"/>
        <v>0.43317933001036524</v>
      </c>
      <c r="AE12" s="560">
        <f t="shared" si="6"/>
        <v>0.49106430027511805</v>
      </c>
      <c r="AF12" s="552">
        <f t="shared" si="6"/>
        <v>14.64034439114733</v>
      </c>
      <c r="AG12" s="572">
        <f t="shared" si="6"/>
        <v>14.389620419926855</v>
      </c>
      <c r="AH12" s="241"/>
      <c r="AI12" s="241"/>
      <c r="AJ12" s="241"/>
      <c r="AK12" s="241"/>
      <c r="AL12" s="241"/>
    </row>
    <row r="13" spans="1:38">
      <c r="A13" s="245" t="s">
        <v>278</v>
      </c>
      <c r="B13" s="519">
        <v>0</v>
      </c>
      <c r="C13" s="246">
        <v>-4.0000000000000002E-4</v>
      </c>
      <c r="D13" s="519">
        <v>0</v>
      </c>
      <c r="E13" s="246">
        <v>0</v>
      </c>
      <c r="F13" s="519">
        <v>0</v>
      </c>
      <c r="G13" s="246">
        <v>0</v>
      </c>
      <c r="H13" s="519">
        <v>12.582964369999996</v>
      </c>
      <c r="I13" s="246">
        <v>11.217379638999144</v>
      </c>
      <c r="J13" s="519">
        <v>0.33569768099999969</v>
      </c>
      <c r="K13" s="246">
        <v>0.3400416799996443</v>
      </c>
      <c r="L13" s="519">
        <v>0</v>
      </c>
      <c r="M13" s="246">
        <v>0</v>
      </c>
      <c r="N13" s="519">
        <v>0</v>
      </c>
      <c r="O13" s="246">
        <v>0</v>
      </c>
      <c r="P13" s="519">
        <v>0</v>
      </c>
      <c r="Q13" s="246">
        <v>0</v>
      </c>
      <c r="R13" s="519">
        <v>0.10292624133596323</v>
      </c>
      <c r="S13" s="246">
        <v>4.9333870502760474E-2</v>
      </c>
      <c r="T13" s="547">
        <v>0</v>
      </c>
      <c r="U13" s="268">
        <v>0</v>
      </c>
      <c r="V13" s="519">
        <v>0.13932547368780962</v>
      </c>
      <c r="W13" s="246">
        <v>0.12015264776164158</v>
      </c>
      <c r="X13" s="519">
        <f t="shared" ref="X13:Y16" si="7">B13</f>
        <v>0</v>
      </c>
      <c r="Y13" s="246">
        <f t="shared" si="7"/>
        <v>-4.0000000000000002E-4</v>
      </c>
      <c r="Z13" s="519">
        <f>D13+F13+H13+J13</f>
        <v>12.918662050999995</v>
      </c>
      <c r="AA13" s="246">
        <f>E13+G13+I13+K13+D13</f>
        <v>11.557421318998788</v>
      </c>
      <c r="AB13" s="519">
        <f t="shared" ref="AB13:AC16" si="8">L13+N13</f>
        <v>0</v>
      </c>
      <c r="AC13" s="246">
        <f t="shared" si="8"/>
        <v>0</v>
      </c>
      <c r="AD13" s="519">
        <f t="shared" ref="AD13:AE15" si="9">R13+T13+V13</f>
        <v>0.24225171502377285</v>
      </c>
      <c r="AE13" s="561">
        <f t="shared" si="9"/>
        <v>0.16948651826440206</v>
      </c>
      <c r="AF13" s="557">
        <f>X13+Z13+AB13+AD13</f>
        <v>13.160913766023768</v>
      </c>
      <c r="AG13" s="568">
        <f t="shared" si="4"/>
        <v>11.726507837263188</v>
      </c>
    </row>
    <row r="14" spans="1:38">
      <c r="A14" s="245" t="s">
        <v>279</v>
      </c>
      <c r="B14" s="519">
        <v>0</v>
      </c>
      <c r="C14" s="246">
        <v>0</v>
      </c>
      <c r="D14" s="519">
        <v>0.32580000000000003</v>
      </c>
      <c r="E14" s="246">
        <v>0.34943999999999981</v>
      </c>
      <c r="F14" s="519">
        <v>0</v>
      </c>
      <c r="G14" s="246">
        <v>0</v>
      </c>
      <c r="H14" s="519">
        <v>2.7583575231800035</v>
      </c>
      <c r="I14" s="246">
        <v>3.4078186186194985</v>
      </c>
      <c r="J14" s="519">
        <v>0.24028200094956445</v>
      </c>
      <c r="K14" s="246">
        <v>3.775950654877306E-2</v>
      </c>
      <c r="L14" s="519">
        <v>0.69699999999999995</v>
      </c>
      <c r="M14" s="246">
        <v>0.69544695463999984</v>
      </c>
      <c r="N14" s="519">
        <v>0.45415890000000003</v>
      </c>
      <c r="O14" s="246">
        <v>0.49444683540000001</v>
      </c>
      <c r="P14" s="519">
        <v>0</v>
      </c>
      <c r="Q14" s="246">
        <v>0</v>
      </c>
      <c r="R14" s="519">
        <v>2.0220056E-2</v>
      </c>
      <c r="S14" s="246">
        <v>3.8090488000000006E-2</v>
      </c>
      <c r="T14" s="547">
        <v>0</v>
      </c>
      <c r="U14" s="268">
        <v>0</v>
      </c>
      <c r="V14" s="519">
        <v>4.4060000000000037E-3</v>
      </c>
      <c r="W14" s="246">
        <v>1.8345600000000063E-2</v>
      </c>
      <c r="X14" s="519">
        <f t="shared" si="7"/>
        <v>0</v>
      </c>
      <c r="Y14" s="246">
        <f t="shared" si="7"/>
        <v>0</v>
      </c>
      <c r="Z14" s="519">
        <f>D14+F14+H14+J14</f>
        <v>3.3244395241295681</v>
      </c>
      <c r="AA14" s="246">
        <f>E14+G14+I14+K14+D14</f>
        <v>4.1208181251682712</v>
      </c>
      <c r="AB14" s="519">
        <f t="shared" si="8"/>
        <v>1.1511589</v>
      </c>
      <c r="AC14" s="246">
        <f t="shared" si="8"/>
        <v>1.1898937900399997</v>
      </c>
      <c r="AD14" s="519">
        <f t="shared" si="9"/>
        <v>2.4626056000000004E-2</v>
      </c>
      <c r="AE14" s="561">
        <f t="shared" si="9"/>
        <v>5.6436088000000065E-2</v>
      </c>
      <c r="AF14" s="558">
        <f>X14+Z14+AB14+AD14</f>
        <v>4.5002244801295683</v>
      </c>
      <c r="AG14" s="569">
        <f t="shared" si="4"/>
        <v>5.3671480032082712</v>
      </c>
    </row>
    <row r="15" spans="1:38">
      <c r="A15" s="531" t="s">
        <v>280</v>
      </c>
      <c r="B15" s="532">
        <v>8.9999999999999998E-4</v>
      </c>
      <c r="C15" s="533">
        <v>9.5E-4</v>
      </c>
      <c r="D15" s="532">
        <v>1.0274914465817011</v>
      </c>
      <c r="E15" s="533">
        <v>0.99911717577100012</v>
      </c>
      <c r="F15" s="532">
        <v>0.11969149455526078</v>
      </c>
      <c r="G15" s="533">
        <v>8.3244552578326123E-2</v>
      </c>
      <c r="H15" s="532">
        <v>2.1703585778200001</v>
      </c>
      <c r="I15" s="533">
        <v>6.6038913054857012E-2</v>
      </c>
      <c r="J15" s="532">
        <v>4.8308153180504361</v>
      </c>
      <c r="K15" s="533">
        <v>4.6977308134515816</v>
      </c>
      <c r="L15" s="532">
        <v>1.2609999999999999</v>
      </c>
      <c r="M15" s="533">
        <v>1.1768121806060003</v>
      </c>
      <c r="N15" s="532">
        <v>0.32130979999999998</v>
      </c>
      <c r="O15" s="533">
        <v>0.53645912239999993</v>
      </c>
      <c r="P15" s="532">
        <v>7.5629352186308466E-2</v>
      </c>
      <c r="Q15" s="533">
        <v>3.9989056613406772E-2</v>
      </c>
      <c r="R15" s="532">
        <v>0.20109601835712648</v>
      </c>
      <c r="S15" s="533">
        <v>0.36433539259251585</v>
      </c>
      <c r="T15" s="548">
        <v>0</v>
      </c>
      <c r="U15" s="534">
        <v>0</v>
      </c>
      <c r="V15" s="532">
        <v>0.20745725565323872</v>
      </c>
      <c r="W15" s="533">
        <v>7.0292819682602162E-2</v>
      </c>
      <c r="X15" s="532">
        <f t="shared" si="7"/>
        <v>8.9999999999999998E-4</v>
      </c>
      <c r="Y15" s="533">
        <f t="shared" si="7"/>
        <v>9.5E-4</v>
      </c>
      <c r="Z15" s="532">
        <f>D15+F15+H15+J15</f>
        <v>8.1483568370073982</v>
      </c>
      <c r="AA15" s="533">
        <f>E15+G15+I15+K15+D15</f>
        <v>6.8736229014374661</v>
      </c>
      <c r="AB15" s="532">
        <f t="shared" si="8"/>
        <v>1.5823098</v>
      </c>
      <c r="AC15" s="533">
        <f t="shared" si="8"/>
        <v>1.7132713030060003</v>
      </c>
      <c r="AD15" s="532">
        <f t="shared" si="9"/>
        <v>0.40855327401036523</v>
      </c>
      <c r="AE15" s="562">
        <f t="shared" si="9"/>
        <v>0.434628212275118</v>
      </c>
      <c r="AF15" s="555">
        <f>X15+Z15+AB15+AD15</f>
        <v>10.140119911017763</v>
      </c>
      <c r="AG15" s="570">
        <f t="shared" si="4"/>
        <v>9.0224724167185837</v>
      </c>
    </row>
    <row r="16" spans="1:38" s="242" customFormat="1" ht="15.75">
      <c r="A16" s="542" t="s">
        <v>281</v>
      </c>
      <c r="B16" s="546">
        <v>0</v>
      </c>
      <c r="C16" s="542">
        <v>0</v>
      </c>
      <c r="D16" s="546">
        <v>0</v>
      </c>
      <c r="E16" s="542">
        <v>0</v>
      </c>
      <c r="F16" s="546">
        <v>0</v>
      </c>
      <c r="G16" s="542">
        <v>0</v>
      </c>
      <c r="H16" s="546">
        <v>0</v>
      </c>
      <c r="I16" s="542">
        <v>0</v>
      </c>
      <c r="J16" s="543">
        <v>0</v>
      </c>
      <c r="K16" s="544">
        <v>0</v>
      </c>
      <c r="L16" s="543">
        <v>6.3E-2</v>
      </c>
      <c r="M16" s="544">
        <v>8.9678276651999997E-2</v>
      </c>
      <c r="N16" s="543">
        <v>3.0440999999999997E-3</v>
      </c>
      <c r="O16" s="544">
        <v>3.2232319999999999E-3</v>
      </c>
      <c r="P16" s="546">
        <v>0</v>
      </c>
      <c r="Q16" s="542">
        <v>0</v>
      </c>
      <c r="R16" s="546">
        <v>0</v>
      </c>
      <c r="S16" s="542">
        <v>0</v>
      </c>
      <c r="T16" s="549">
        <v>0</v>
      </c>
      <c r="U16" s="545">
        <v>0</v>
      </c>
      <c r="V16" s="546">
        <v>0</v>
      </c>
      <c r="W16" s="542">
        <v>0</v>
      </c>
      <c r="X16" s="546">
        <f t="shared" si="7"/>
        <v>0</v>
      </c>
      <c r="Y16" s="542">
        <f t="shared" si="7"/>
        <v>0</v>
      </c>
      <c r="Z16" s="546">
        <f>D16+F16+H16+J16</f>
        <v>0</v>
      </c>
      <c r="AA16" s="542">
        <f>E16+G16+I16+K16+D16</f>
        <v>0</v>
      </c>
      <c r="AB16" s="543">
        <f t="shared" si="8"/>
        <v>6.6044099999999994E-2</v>
      </c>
      <c r="AC16" s="544">
        <f t="shared" si="8"/>
        <v>9.2901508652000003E-2</v>
      </c>
      <c r="AD16" s="546">
        <f t="shared" ref="AD16" si="10">R16+T16+V16</f>
        <v>0</v>
      </c>
      <c r="AE16" s="564">
        <f t="shared" ref="AE16" si="11">S16+U16+W16</f>
        <v>0</v>
      </c>
      <c r="AF16" s="551">
        <f>X16+Z16+AB16+AD16</f>
        <v>6.6044099999999994E-2</v>
      </c>
      <c r="AG16" s="573">
        <f t="shared" si="4"/>
        <v>9.2901508652000003E-2</v>
      </c>
      <c r="AH16" s="241"/>
      <c r="AI16" s="241"/>
      <c r="AJ16" s="241"/>
      <c r="AK16" s="241"/>
      <c r="AL16" s="241"/>
    </row>
    <row r="17" spans="1:38" s="242" customFormat="1" ht="15.75">
      <c r="A17" s="542" t="s">
        <v>282</v>
      </c>
      <c r="B17" s="543">
        <f t="shared" ref="B17" si="12">SUM(B19:B22)</f>
        <v>1.3452500000000001</v>
      </c>
      <c r="C17" s="544">
        <f t="shared" ref="C17" si="13">SUM(C19:C22)</f>
        <v>1.51718</v>
      </c>
      <c r="D17" s="543">
        <f t="shared" ref="D17:AF17" si="14">SUM(D19:D22)</f>
        <v>2.3334480000000002</v>
      </c>
      <c r="E17" s="544">
        <f t="shared" ref="E17" si="15">SUM(E19:E22)</f>
        <v>2.4462065687393557</v>
      </c>
      <c r="F17" s="543">
        <f t="shared" si="14"/>
        <v>0.73261980617455946</v>
      </c>
      <c r="G17" s="544">
        <f t="shared" ref="G17" si="16">SUM(G19:G22)</f>
        <v>0.89047812575990504</v>
      </c>
      <c r="H17" s="543">
        <f t="shared" si="14"/>
        <v>17.511680470999998</v>
      </c>
      <c r="I17" s="544">
        <f t="shared" ref="I17" si="17">SUM(I19:I22)</f>
        <v>14.691237170673395</v>
      </c>
      <c r="J17" s="543">
        <f t="shared" si="14"/>
        <v>13.503089999999995</v>
      </c>
      <c r="K17" s="544">
        <f>SUM(K19:K22)</f>
        <v>12.086414</v>
      </c>
      <c r="L17" s="543">
        <f>SUM(L19:L22)</f>
        <v>9.32</v>
      </c>
      <c r="M17" s="544">
        <f>SUM(M19:M22)</f>
        <v>8.8160778634260009</v>
      </c>
      <c r="N17" s="543">
        <f t="shared" si="14"/>
        <v>1.506491</v>
      </c>
      <c r="O17" s="544">
        <f t="shared" ref="O17" si="18">SUM(O19:O22)</f>
        <v>1.5384427575999999</v>
      </c>
      <c r="P17" s="543">
        <f>SUM(P19:P22)</f>
        <v>0.20809992875720112</v>
      </c>
      <c r="Q17" s="544">
        <f t="shared" ref="Q17" si="19">SUM(Q19:Q22)</f>
        <v>0.22851337573311761</v>
      </c>
      <c r="R17" s="543">
        <f t="shared" ref="R17:AD17" si="20">SUM(R19:R22)</f>
        <v>1.25373564079309</v>
      </c>
      <c r="S17" s="544">
        <f t="shared" si="20"/>
        <v>1.2562917602001797</v>
      </c>
      <c r="T17" s="543">
        <f t="shared" si="20"/>
        <v>0.1072586441636781</v>
      </c>
      <c r="U17" s="544">
        <f t="shared" si="20"/>
        <v>0.10187187260885033</v>
      </c>
      <c r="V17" s="543">
        <f t="shared" si="20"/>
        <v>0.5644806673410484</v>
      </c>
      <c r="W17" s="544">
        <f t="shared" si="20"/>
        <v>0.37915864477404437</v>
      </c>
      <c r="X17" s="543">
        <f t="shared" si="20"/>
        <v>1.3452500000000001</v>
      </c>
      <c r="Y17" s="544">
        <f t="shared" si="20"/>
        <v>1.51718</v>
      </c>
      <c r="Z17" s="543">
        <f>SUM(Z19:Z22)</f>
        <v>34.08083827717455</v>
      </c>
      <c r="AA17" s="544">
        <f t="shared" si="20"/>
        <v>30.114335865172656</v>
      </c>
      <c r="AB17" s="543">
        <f t="shared" si="20"/>
        <v>10.826491000000001</v>
      </c>
      <c r="AC17" s="544">
        <f t="shared" si="20"/>
        <v>10.354520621025999</v>
      </c>
      <c r="AD17" s="543">
        <f t="shared" si="20"/>
        <v>1.9254749522978165</v>
      </c>
      <c r="AE17" s="565">
        <f t="shared" ref="AE17" si="21">SUM(AE19:AE22)</f>
        <v>1.7373222775830746</v>
      </c>
      <c r="AF17" s="550">
        <f t="shared" si="14"/>
        <v>48.178054229472366</v>
      </c>
      <c r="AG17" s="571">
        <f t="shared" si="4"/>
        <v>43.723358763781732</v>
      </c>
      <c r="AH17" s="241"/>
      <c r="AI17" s="241"/>
      <c r="AJ17" s="241"/>
      <c r="AK17" s="241"/>
      <c r="AL17" s="241"/>
    </row>
    <row r="18" spans="1:38" s="242" customFormat="1" ht="15.75">
      <c r="A18" s="542" t="s">
        <v>283</v>
      </c>
      <c r="B18" s="543">
        <f t="shared" ref="B18:C18" si="22">SUM(B19:B21)</f>
        <v>1.3452500000000001</v>
      </c>
      <c r="C18" s="544">
        <f t="shared" si="22"/>
        <v>1.51718</v>
      </c>
      <c r="D18" s="543">
        <f t="shared" ref="D18:AF18" si="23">SUM(D19:D21)</f>
        <v>1.0800000000000183E-2</v>
      </c>
      <c r="E18" s="544">
        <f t="shared" ref="E18" si="24">SUM(E19:E21)</f>
        <v>4.842656873935583E-2</v>
      </c>
      <c r="F18" s="543">
        <f t="shared" si="23"/>
        <v>0.46144380617455949</v>
      </c>
      <c r="G18" s="544">
        <f t="shared" ref="G18" si="25">SUM(G19:G21)</f>
        <v>0.6174541257599051</v>
      </c>
      <c r="H18" s="543">
        <f t="shared" si="23"/>
        <v>17.175982789999999</v>
      </c>
      <c r="I18" s="544">
        <f t="shared" ref="I18" si="26">SUM(I19:I21)</f>
        <v>14.351195490673751</v>
      </c>
      <c r="J18" s="543">
        <f t="shared" si="23"/>
        <v>3.513949629999999</v>
      </c>
      <c r="K18" s="544">
        <f t="shared" ref="K18" si="27">SUM(K19:K21)</f>
        <v>3.5398383610008559</v>
      </c>
      <c r="L18" s="543">
        <f t="shared" si="23"/>
        <v>9.32</v>
      </c>
      <c r="M18" s="544">
        <f t="shared" ref="M18" si="28">SUM(M19:M21)</f>
        <v>8.8160778634260009</v>
      </c>
      <c r="N18" s="543">
        <f t="shared" si="23"/>
        <v>1.506491</v>
      </c>
      <c r="O18" s="544">
        <f t="shared" ref="O18" si="29">SUM(O19:O21)</f>
        <v>1.5384427575999999</v>
      </c>
      <c r="P18" s="543">
        <f>SUM(P19:P21)</f>
        <v>0.20809992875720112</v>
      </c>
      <c r="Q18" s="544">
        <f t="shared" ref="Q18" si="30">SUM(Q19:Q21)</f>
        <v>0.22851337573311761</v>
      </c>
      <c r="R18" s="543">
        <f t="shared" si="23"/>
        <v>1.1508093994571267</v>
      </c>
      <c r="S18" s="544">
        <f t="shared" ref="S18:T18" si="31">SUM(S19:S21)</f>
        <v>1.2069578896974194</v>
      </c>
      <c r="T18" s="543">
        <f t="shared" si="31"/>
        <v>0.1072586441636781</v>
      </c>
      <c r="U18" s="544">
        <f t="shared" ref="U18:W18" si="32">SUM(U19:U21)</f>
        <v>0.10187187260885033</v>
      </c>
      <c r="V18" s="543">
        <f t="shared" si="32"/>
        <v>0.42515519365323878</v>
      </c>
      <c r="W18" s="544">
        <f t="shared" si="32"/>
        <v>0.25900599701240279</v>
      </c>
      <c r="X18" s="543">
        <f t="shared" si="23"/>
        <v>1.3452500000000001</v>
      </c>
      <c r="Y18" s="544">
        <f t="shared" si="23"/>
        <v>1.51718</v>
      </c>
      <c r="Z18" s="543">
        <f t="shared" si="23"/>
        <v>21.162176226174555</v>
      </c>
      <c r="AA18" s="544">
        <f t="shared" si="23"/>
        <v>18.556914546173868</v>
      </c>
      <c r="AB18" s="543">
        <f t="shared" si="23"/>
        <v>10.826491000000001</v>
      </c>
      <c r="AC18" s="544">
        <f t="shared" si="23"/>
        <v>10.354520621025999</v>
      </c>
      <c r="AD18" s="543">
        <f>SUM(AD19:AD21)</f>
        <v>1.6832232372740437</v>
      </c>
      <c r="AE18" s="565">
        <f>SUM(AE19:AE21)</f>
        <v>1.5678357593186725</v>
      </c>
      <c r="AF18" s="552">
        <f t="shared" si="23"/>
        <v>35.017140463448598</v>
      </c>
      <c r="AG18" s="572">
        <f t="shared" si="4"/>
        <v>31.996450926518538</v>
      </c>
      <c r="AH18" s="720"/>
      <c r="AI18" s="720"/>
      <c r="AJ18" s="241"/>
      <c r="AK18" s="241"/>
      <c r="AL18" s="241"/>
    </row>
    <row r="19" spans="1:38">
      <c r="A19" s="245" t="s">
        <v>284</v>
      </c>
      <c r="B19" s="519">
        <v>1.3452500000000001</v>
      </c>
      <c r="C19" s="246">
        <v>1.51718</v>
      </c>
      <c r="D19" s="519">
        <v>0</v>
      </c>
      <c r="E19" s="246">
        <v>0</v>
      </c>
      <c r="F19" s="519">
        <v>0.42904981806355946</v>
      </c>
      <c r="G19" s="246">
        <v>0.56506350112890502</v>
      </c>
      <c r="H19" s="519">
        <v>0</v>
      </c>
      <c r="I19" s="246">
        <v>0</v>
      </c>
      <c r="J19" s="519">
        <v>2.5468902089341729</v>
      </c>
      <c r="K19" s="246">
        <v>2.6999738501918635</v>
      </c>
      <c r="L19" s="519">
        <v>5.2880000000000003</v>
      </c>
      <c r="M19" s="246">
        <v>4.8530530777400003</v>
      </c>
      <c r="N19" s="519">
        <v>0.95852400000000004</v>
      </c>
      <c r="O19" s="246">
        <v>1.2789917077999999</v>
      </c>
      <c r="P19" s="519">
        <v>0.20809992875720112</v>
      </c>
      <c r="Q19" s="246">
        <v>0.22165160057311761</v>
      </c>
      <c r="R19" s="519">
        <v>0.70371947000000001</v>
      </c>
      <c r="S19" s="246">
        <v>0.78046617699999998</v>
      </c>
      <c r="T19" s="519">
        <v>0.1072586441636781</v>
      </c>
      <c r="U19" s="246">
        <v>0.10187187260885033</v>
      </c>
      <c r="V19" s="519">
        <v>4.8408895999999882E-2</v>
      </c>
      <c r="W19" s="246">
        <v>5.4355188999999741E-2</v>
      </c>
      <c r="X19" s="519">
        <f t="shared" ref="X19:Y23" si="33">B19</f>
        <v>1.3452500000000001</v>
      </c>
      <c r="Y19" s="246">
        <f t="shared" si="33"/>
        <v>1.51718</v>
      </c>
      <c r="Z19" s="519">
        <f>D19+F19+H19+J19</f>
        <v>2.9759400269977325</v>
      </c>
      <c r="AA19" s="246">
        <f>E19+G19+I19+K19+D19</f>
        <v>3.2650373513207684</v>
      </c>
      <c r="AB19" s="519">
        <f t="shared" ref="AB19:AC22" si="34">L19+N19</f>
        <v>6.246524</v>
      </c>
      <c r="AC19" s="246">
        <f t="shared" si="34"/>
        <v>6.1320447855399998</v>
      </c>
      <c r="AD19" s="519">
        <f t="shared" ref="AD19:AE23" si="35">R19+T19+V19</f>
        <v>0.85938701016367802</v>
      </c>
      <c r="AE19" s="561">
        <f t="shared" si="35"/>
        <v>0.93669323860885001</v>
      </c>
      <c r="AF19" s="557">
        <f>X19+Z19+AB19+AD19</f>
        <v>11.42710103716141</v>
      </c>
      <c r="AG19" s="568">
        <f t="shared" si="4"/>
        <v>11.850955375469617</v>
      </c>
      <c r="AH19" s="721"/>
      <c r="AI19" s="720"/>
    </row>
    <row r="20" spans="1:38">
      <c r="A20" s="245" t="s">
        <v>285</v>
      </c>
      <c r="B20" s="519">
        <v>0</v>
      </c>
      <c r="C20" s="246">
        <v>0</v>
      </c>
      <c r="D20" s="519">
        <v>1.0800000000000183E-2</v>
      </c>
      <c r="E20" s="246">
        <v>0</v>
      </c>
      <c r="F20" s="519">
        <v>2.1600000000000252E-3</v>
      </c>
      <c r="G20" s="246">
        <v>2.1600000000000252E-3</v>
      </c>
      <c r="H20" s="519">
        <v>13.872028160539999</v>
      </c>
      <c r="I20" s="246">
        <v>10.485353070834151</v>
      </c>
      <c r="J20" s="519">
        <v>0.62949142106582623</v>
      </c>
      <c r="K20" s="246">
        <v>0.35727351080899278</v>
      </c>
      <c r="L20" s="519">
        <v>1.911</v>
      </c>
      <c r="M20" s="246">
        <v>2.4361754969589997</v>
      </c>
      <c r="N20" s="519">
        <v>0.346499</v>
      </c>
      <c r="O20" s="246">
        <v>0</v>
      </c>
      <c r="P20" s="519">
        <v>0</v>
      </c>
      <c r="Q20" s="246">
        <v>6.8617751599999999E-3</v>
      </c>
      <c r="R20" s="519">
        <v>0.26095162800000005</v>
      </c>
      <c r="S20" s="246">
        <v>0.30483207799999995</v>
      </c>
      <c r="T20" s="519">
        <v>0</v>
      </c>
      <c r="U20" s="246">
        <v>0</v>
      </c>
      <c r="V20" s="519">
        <v>0.12982645000000001</v>
      </c>
      <c r="W20" s="246">
        <v>0.1502219724748427</v>
      </c>
      <c r="X20" s="519">
        <f t="shared" si="33"/>
        <v>0</v>
      </c>
      <c r="Y20" s="246">
        <f t="shared" si="33"/>
        <v>0</v>
      </c>
      <c r="Z20" s="519">
        <f>D20+F20+H20+J20</f>
        <v>14.514479581605825</v>
      </c>
      <c r="AA20" s="246">
        <f>E20+G20+I20+K20</f>
        <v>10.844786581643143</v>
      </c>
      <c r="AB20" s="519">
        <f t="shared" si="34"/>
        <v>2.2574990000000001</v>
      </c>
      <c r="AC20" s="246">
        <f t="shared" si="34"/>
        <v>2.4361754969589997</v>
      </c>
      <c r="AD20" s="519">
        <f t="shared" si="35"/>
        <v>0.39077807800000008</v>
      </c>
      <c r="AE20" s="561">
        <f t="shared" si="35"/>
        <v>0.45505405047484265</v>
      </c>
      <c r="AF20" s="558">
        <f>X20+Z20+AB20+AD20</f>
        <v>17.162756659605826</v>
      </c>
      <c r="AG20" s="569">
        <f t="shared" si="4"/>
        <v>13.736016129076987</v>
      </c>
      <c r="AH20" s="720"/>
      <c r="AI20" s="720"/>
    </row>
    <row r="21" spans="1:38">
      <c r="A21" s="245" t="s">
        <v>286</v>
      </c>
      <c r="B21" s="519">
        <v>0</v>
      </c>
      <c r="C21" s="246">
        <v>0</v>
      </c>
      <c r="D21" s="519">
        <v>0</v>
      </c>
      <c r="E21" s="246">
        <v>4.842656873935583E-2</v>
      </c>
      <c r="F21" s="519">
        <v>3.0233988110999997E-2</v>
      </c>
      <c r="G21" s="246">
        <v>5.0230624630999997E-2</v>
      </c>
      <c r="H21" s="519">
        <v>3.303954629459998</v>
      </c>
      <c r="I21" s="246">
        <v>3.8658424198396002</v>
      </c>
      <c r="J21" s="519">
        <v>0.33756800000000009</v>
      </c>
      <c r="K21" s="246">
        <v>0.48259099999999994</v>
      </c>
      <c r="L21" s="519">
        <v>2.121</v>
      </c>
      <c r="M21" s="246">
        <v>1.5268492887270002</v>
      </c>
      <c r="N21" s="519">
        <v>0.20146799999999998</v>
      </c>
      <c r="O21" s="246">
        <v>0.2594510498</v>
      </c>
      <c r="P21" s="519">
        <v>0</v>
      </c>
      <c r="Q21" s="246">
        <v>0</v>
      </c>
      <c r="R21" s="519">
        <v>0.18613830145712668</v>
      </c>
      <c r="S21" s="246">
        <v>0.12165963469741956</v>
      </c>
      <c r="T21" s="519">
        <v>0</v>
      </c>
      <c r="U21" s="246">
        <v>0</v>
      </c>
      <c r="V21" s="519">
        <v>0.24691984765323888</v>
      </c>
      <c r="W21" s="246">
        <v>5.4428835537560359E-2</v>
      </c>
      <c r="X21" s="519">
        <f t="shared" si="33"/>
        <v>0</v>
      </c>
      <c r="Y21" s="246">
        <f t="shared" si="33"/>
        <v>0</v>
      </c>
      <c r="Z21" s="519">
        <f>D21+F21+H21+J21</f>
        <v>3.6717566175709981</v>
      </c>
      <c r="AA21" s="246">
        <f>E21+G21+I21+K21</f>
        <v>4.4470906132099559</v>
      </c>
      <c r="AB21" s="519">
        <f t="shared" si="34"/>
        <v>2.3224679999999998</v>
      </c>
      <c r="AC21" s="246">
        <f t="shared" si="34"/>
        <v>1.7863003385270002</v>
      </c>
      <c r="AD21" s="519">
        <f t="shared" si="35"/>
        <v>0.43305814911036555</v>
      </c>
      <c r="AE21" s="561">
        <f t="shared" si="35"/>
        <v>0.17608847023497992</v>
      </c>
      <c r="AF21" s="558">
        <f>X21+Z21+AB21+AD21</f>
        <v>6.4272827666813637</v>
      </c>
      <c r="AG21" s="569">
        <f t="shared" si="4"/>
        <v>6.4094794219719358</v>
      </c>
      <c r="AH21" s="720"/>
      <c r="AI21" s="720"/>
    </row>
    <row r="22" spans="1:38">
      <c r="A22" s="531" t="s">
        <v>287</v>
      </c>
      <c r="B22" s="532">
        <v>0</v>
      </c>
      <c r="C22" s="533">
        <v>0</v>
      </c>
      <c r="D22" s="532">
        <v>2.322648</v>
      </c>
      <c r="E22" s="533">
        <v>2.39778</v>
      </c>
      <c r="F22" s="532">
        <v>0.27117599999999997</v>
      </c>
      <c r="G22" s="533">
        <v>0.27302399999999999</v>
      </c>
      <c r="H22" s="532">
        <v>0.33569768099999969</v>
      </c>
      <c r="I22" s="533">
        <v>0.3400416799996443</v>
      </c>
      <c r="J22" s="532">
        <v>9.9891403699999959</v>
      </c>
      <c r="K22" s="533">
        <v>8.5465756389991441</v>
      </c>
      <c r="L22" s="532">
        <v>0</v>
      </c>
      <c r="M22" s="533">
        <v>0</v>
      </c>
      <c r="N22" s="532">
        <v>0</v>
      </c>
      <c r="O22" s="533">
        <v>0</v>
      </c>
      <c r="P22" s="532">
        <v>0</v>
      </c>
      <c r="Q22" s="533">
        <v>0</v>
      </c>
      <c r="R22" s="532">
        <v>0.10292624133596323</v>
      </c>
      <c r="S22" s="533">
        <v>4.9333870502760474E-2</v>
      </c>
      <c r="T22" s="532">
        <v>0</v>
      </c>
      <c r="U22" s="533">
        <v>0</v>
      </c>
      <c r="V22" s="532">
        <v>0.13932547368780962</v>
      </c>
      <c r="W22" s="533">
        <v>0.12015264776164158</v>
      </c>
      <c r="X22" s="532">
        <f t="shared" si="33"/>
        <v>0</v>
      </c>
      <c r="Y22" s="533">
        <f t="shared" si="33"/>
        <v>0</v>
      </c>
      <c r="Z22" s="532">
        <f>D22+F22+H22+J22</f>
        <v>12.918662050999995</v>
      </c>
      <c r="AA22" s="533">
        <f>E22+G22+I22+K22</f>
        <v>11.557421318998788</v>
      </c>
      <c r="AB22" s="532">
        <f t="shared" si="34"/>
        <v>0</v>
      </c>
      <c r="AC22" s="533">
        <f t="shared" si="34"/>
        <v>0</v>
      </c>
      <c r="AD22" s="532">
        <f t="shared" si="35"/>
        <v>0.24225171502377285</v>
      </c>
      <c r="AE22" s="562">
        <f t="shared" si="35"/>
        <v>0.16948651826440206</v>
      </c>
      <c r="AF22" s="576">
        <f>X22+Z22+AB22+AD22</f>
        <v>13.160913766023768</v>
      </c>
      <c r="AG22" s="577">
        <f t="shared" si="4"/>
        <v>11.726907837263189</v>
      </c>
      <c r="AH22" s="720"/>
      <c r="AI22" s="720"/>
    </row>
    <row r="23" spans="1:38" s="242" customFormat="1" ht="15.75">
      <c r="A23" s="528" t="s">
        <v>288</v>
      </c>
      <c r="B23" s="529">
        <v>76.754999999999995</v>
      </c>
      <c r="C23" s="530">
        <v>76.841999999999999</v>
      </c>
      <c r="D23" s="529">
        <v>285.34440000000001</v>
      </c>
      <c r="E23" s="530">
        <v>282.41759999999999</v>
      </c>
      <c r="F23" s="529">
        <v>285.34440000000001</v>
      </c>
      <c r="G23" s="530">
        <v>282.41759999999999</v>
      </c>
      <c r="H23" s="529">
        <v>285.34440000000001</v>
      </c>
      <c r="I23" s="530">
        <v>282.41759999999999</v>
      </c>
      <c r="J23" s="529">
        <v>285.34440000000001</v>
      </c>
      <c r="K23" s="530">
        <v>282.41759999999999</v>
      </c>
      <c r="L23" s="529">
        <v>41.141056980580018</v>
      </c>
      <c r="M23" s="530">
        <v>40.813472092770013</v>
      </c>
      <c r="N23" s="529">
        <v>41.141056980580018</v>
      </c>
      <c r="O23" s="530">
        <v>40.813472092770013</v>
      </c>
      <c r="P23" s="529">
        <v>30.706056839999992</v>
      </c>
      <c r="Q23" s="530">
        <v>20.021475979999998</v>
      </c>
      <c r="R23" s="529">
        <v>6.2131884668985897</v>
      </c>
      <c r="S23" s="530">
        <v>6.1714058537567951</v>
      </c>
      <c r="T23" s="529">
        <v>6.4431890637451001</v>
      </c>
      <c r="U23" s="530">
        <v>6.1407886202000004</v>
      </c>
      <c r="V23" s="529">
        <v>6.6020323445899995</v>
      </c>
      <c r="W23" s="530">
        <v>7.8425818700000001</v>
      </c>
      <c r="X23" s="529">
        <f t="shared" si="33"/>
        <v>76.754999999999995</v>
      </c>
      <c r="Y23" s="530">
        <f t="shared" si="33"/>
        <v>76.841999999999999</v>
      </c>
      <c r="Z23" s="529">
        <f>D23</f>
        <v>285.34440000000001</v>
      </c>
      <c r="AA23" s="530">
        <f>E23</f>
        <v>282.41759999999999</v>
      </c>
      <c r="AB23" s="529">
        <f>L23</f>
        <v>41.141056980580018</v>
      </c>
      <c r="AC23" s="530">
        <f>M23</f>
        <v>40.813472092770013</v>
      </c>
      <c r="AD23" s="529">
        <f>R23+T23+V23</f>
        <v>19.258409875233689</v>
      </c>
      <c r="AE23" s="560">
        <f t="shared" si="35"/>
        <v>20.154776343956797</v>
      </c>
      <c r="AF23" s="559">
        <v>0</v>
      </c>
      <c r="AG23" s="575">
        <v>0</v>
      </c>
      <c r="AH23" s="241"/>
      <c r="AI23" s="241"/>
      <c r="AJ23" s="241"/>
      <c r="AK23" s="241"/>
      <c r="AL23" s="241"/>
    </row>
    <row r="24" spans="1:38" s="242" customFormat="1" ht="15.75">
      <c r="A24" s="538" t="s">
        <v>289</v>
      </c>
      <c r="B24" s="539">
        <v>1.75265455019217E-2</v>
      </c>
      <c r="C24" s="540">
        <v>1.9744150334452513E-2</v>
      </c>
      <c r="D24" s="539">
        <v>8.1776547918935866E-3</v>
      </c>
      <c r="E24" s="540">
        <v>8.6616647430590599E-3</v>
      </c>
      <c r="F24" s="539">
        <v>2.5674931983054828E-3</v>
      </c>
      <c r="G24" s="540">
        <v>3.1530546458857557E-3</v>
      </c>
      <c r="H24" s="539">
        <v>6.1370331679892781E-2</v>
      </c>
      <c r="I24" s="540">
        <v>5.2019552501945336E-2</v>
      </c>
      <c r="J24" s="539">
        <v>4.7322078162389009E-2</v>
      </c>
      <c r="K24" s="541">
        <v>4.2796249242256862E-2</v>
      </c>
      <c r="L24" s="539">
        <v>0.22653768969521998</v>
      </c>
      <c r="M24" s="540">
        <v>0.21600901396937858</v>
      </c>
      <c r="N24" s="539">
        <v>3.6617702863373569E-2</v>
      </c>
      <c r="O24" s="541">
        <v>3.7694483676935946E-2</v>
      </c>
      <c r="P24" s="539">
        <v>6.7771645537017793E-3</v>
      </c>
      <c r="Q24" s="540">
        <v>0</v>
      </c>
      <c r="R24" s="539">
        <v>0.20178619198057446</v>
      </c>
      <c r="S24" s="541">
        <v>0.20356654382654513</v>
      </c>
      <c r="T24" s="539">
        <v>1.6646825524212414E-2</v>
      </c>
      <c r="U24" s="541">
        <v>1.6589379460765826E-2</v>
      </c>
      <c r="V24" s="539">
        <v>8.550104541726597E-2</v>
      </c>
      <c r="W24" s="541">
        <v>4.8346150675765219E-2</v>
      </c>
      <c r="X24" s="696">
        <f t="shared" ref="X24:Y24" si="36">X18/X23</f>
        <v>1.75265455019217E-2</v>
      </c>
      <c r="Y24" s="541">
        <f t="shared" si="36"/>
        <v>1.9744150334452513E-2</v>
      </c>
      <c r="Z24" s="696">
        <f t="shared" ref="Z24" si="37">Z18/Z23</f>
        <v>7.4163629025747677E-2</v>
      </c>
      <c r="AA24" s="541">
        <f t="shared" ref="AA24" si="38">AA18/AA23</f>
        <v>6.5707358699223659E-2</v>
      </c>
      <c r="AB24" s="696">
        <f t="shared" ref="AB24" si="39">AB18/AB23</f>
        <v>0.26315539255859355</v>
      </c>
      <c r="AC24" s="541">
        <f t="shared" ref="AC24" si="40">AC18/AC23</f>
        <v>0.2537034976463145</v>
      </c>
      <c r="AD24" s="696">
        <f t="shared" ref="AD24" si="41">AD18/AD23</f>
        <v>8.7401984285248202E-2</v>
      </c>
      <c r="AE24" s="697">
        <f>X18/AE23</f>
        <v>6.674596517680334E-2</v>
      </c>
      <c r="AF24" s="566">
        <v>0</v>
      </c>
      <c r="AG24" s="574">
        <v>0</v>
      </c>
      <c r="AH24" s="241"/>
      <c r="AI24" s="241"/>
      <c r="AJ24" s="241"/>
      <c r="AK24" s="241"/>
      <c r="AL24" s="241"/>
    </row>
    <row r="25" spans="1:38" ht="15.75">
      <c r="A25" s="710"/>
      <c r="B25" s="239">
        <v>1000</v>
      </c>
      <c r="C25" s="239"/>
      <c r="F25" s="709"/>
      <c r="G25" s="709"/>
      <c r="H25" s="239"/>
      <c r="I25" s="239"/>
      <c r="J25" s="239"/>
      <c r="K25" s="239"/>
      <c r="L25" s="239"/>
      <c r="M25" s="239"/>
      <c r="N25" s="239"/>
      <c r="O25" s="239"/>
      <c r="P25" s="711"/>
      <c r="Q25" s="247"/>
      <c r="R25" s="239"/>
      <c r="S25" s="239"/>
      <c r="T25" s="239"/>
      <c r="U25" s="239"/>
      <c r="V25" s="239"/>
      <c r="W25" s="239"/>
      <c r="X25" s="247"/>
      <c r="Y25" s="247"/>
      <c r="Z25" s="247"/>
      <c r="AA25" s="247"/>
      <c r="AB25" s="247"/>
      <c r="AC25" s="247"/>
      <c r="AD25" s="247"/>
      <c r="AE25" s="247"/>
      <c r="AF25" s="247"/>
    </row>
    <row r="26" spans="1:38" ht="15.75">
      <c r="A26" s="239"/>
      <c r="B26" s="239"/>
      <c r="C26" s="239"/>
      <c r="Y26" s="702"/>
      <c r="Z26" s="247"/>
      <c r="AA26" s="247"/>
      <c r="AB26" s="247"/>
      <c r="AC26" s="247"/>
      <c r="AD26" s="247"/>
      <c r="AE26" s="247"/>
      <c r="AF26" s="247"/>
      <c r="AG26" s="247"/>
    </row>
    <row r="27" spans="1:38" ht="15.75">
      <c r="A27" s="903" t="s">
        <v>16</v>
      </c>
      <c r="B27" s="898" t="s">
        <v>261</v>
      </c>
      <c r="C27" s="898"/>
      <c r="D27" s="898" t="s">
        <v>214</v>
      </c>
      <c r="E27" s="898"/>
      <c r="F27" s="898" t="s">
        <v>262</v>
      </c>
      <c r="G27" s="898"/>
      <c r="H27" s="898" t="s">
        <v>263</v>
      </c>
      <c r="I27" s="898"/>
      <c r="J27" s="898" t="s">
        <v>243</v>
      </c>
      <c r="K27" s="898"/>
      <c r="L27" s="898" t="s">
        <v>264</v>
      </c>
      <c r="M27" s="898"/>
      <c r="N27" s="898" t="s">
        <v>265</v>
      </c>
      <c r="O27" s="898"/>
      <c r="P27" s="898" t="s">
        <v>249</v>
      </c>
      <c r="Q27" s="898"/>
      <c r="R27" s="898" t="s">
        <v>266</v>
      </c>
      <c r="S27" s="898"/>
      <c r="T27" s="898" t="s">
        <v>267</v>
      </c>
      <c r="U27" s="898"/>
      <c r="V27" s="898" t="s">
        <v>268</v>
      </c>
      <c r="W27" s="898"/>
      <c r="X27" s="899" t="s">
        <v>5</v>
      </c>
      <c r="Y27" s="899"/>
      <c r="Z27" s="899" t="s">
        <v>6</v>
      </c>
      <c r="AA27" s="899"/>
      <c r="AB27" s="899" t="s">
        <v>7</v>
      </c>
      <c r="AC27" s="899"/>
      <c r="AD27" s="899" t="s">
        <v>44</v>
      </c>
      <c r="AE27" s="900"/>
      <c r="AF27" s="901" t="s">
        <v>269</v>
      </c>
      <c r="AG27" s="902"/>
    </row>
    <row r="28" spans="1:38" ht="15.75">
      <c r="A28" s="904"/>
      <c r="B28" s="524" t="str">
        <f>'Reported EBITDA'!$F$5</f>
        <v>Q2 2025</v>
      </c>
      <c r="C28" s="523" t="str">
        <f>'Reported EBITDA'!$G$5</f>
        <v>Q2 2024</v>
      </c>
      <c r="D28" s="524" t="str">
        <f>'Reported EBITDA'!$F$5</f>
        <v>Q2 2025</v>
      </c>
      <c r="E28" s="523" t="str">
        <f>'Reported EBITDA'!$G$5</f>
        <v>Q2 2024</v>
      </c>
      <c r="F28" s="524" t="str">
        <f>'Reported EBITDA'!$F$5</f>
        <v>Q2 2025</v>
      </c>
      <c r="G28" s="523" t="str">
        <f>'Reported EBITDA'!$G$5</f>
        <v>Q2 2024</v>
      </c>
      <c r="H28" s="524" t="str">
        <f>'Reported EBITDA'!$F$5</f>
        <v>Q2 2025</v>
      </c>
      <c r="I28" s="523" t="str">
        <f>'Reported EBITDA'!$G$5</f>
        <v>Q2 2024</v>
      </c>
      <c r="J28" s="524" t="str">
        <f>'Reported EBITDA'!$F$5</f>
        <v>Q2 2025</v>
      </c>
      <c r="K28" s="523" t="str">
        <f>'Reported EBITDA'!$G$5</f>
        <v>Q2 2024</v>
      </c>
      <c r="L28" s="524" t="str">
        <f>'Reported EBITDA'!$F$5</f>
        <v>Q2 2025</v>
      </c>
      <c r="M28" s="523" t="str">
        <f>'Reported EBITDA'!$G$5</f>
        <v>Q2 2024</v>
      </c>
      <c r="N28" s="524" t="str">
        <f>'Reported EBITDA'!$F$5</f>
        <v>Q2 2025</v>
      </c>
      <c r="O28" s="523" t="str">
        <f>'Reported EBITDA'!$G$5</f>
        <v>Q2 2024</v>
      </c>
      <c r="P28" s="524" t="str">
        <f>'Reported EBITDA'!$F$5</f>
        <v>Q2 2025</v>
      </c>
      <c r="Q28" s="523" t="str">
        <f>'Reported EBITDA'!$G$5</f>
        <v>Q2 2024</v>
      </c>
      <c r="R28" s="524" t="str">
        <f>'Reported EBITDA'!$F$5</f>
        <v>Q2 2025</v>
      </c>
      <c r="S28" s="523" t="str">
        <f>'Reported EBITDA'!$G$5</f>
        <v>Q2 2024</v>
      </c>
      <c r="T28" s="524" t="str">
        <f>'Reported EBITDA'!$F$5</f>
        <v>Q2 2025</v>
      </c>
      <c r="U28" s="523" t="str">
        <f>'Reported EBITDA'!$G$5</f>
        <v>Q2 2024</v>
      </c>
      <c r="V28" s="524" t="str">
        <f>'Reported EBITDA'!$F$5</f>
        <v>Q2 2025</v>
      </c>
      <c r="W28" s="523" t="str">
        <f>'Reported EBITDA'!$G$5</f>
        <v>Q2 2024</v>
      </c>
      <c r="X28" s="524" t="str">
        <f>'Reported EBITDA'!$F$5</f>
        <v>Q2 2025</v>
      </c>
      <c r="Y28" s="523" t="str">
        <f>'Reported EBITDA'!$G$5</f>
        <v>Q2 2024</v>
      </c>
      <c r="Z28" s="524" t="str">
        <f>'Reported EBITDA'!$F$5</f>
        <v>Q2 2025</v>
      </c>
      <c r="AA28" s="523" t="str">
        <f>'Reported EBITDA'!$G$5</f>
        <v>Q2 2024</v>
      </c>
      <c r="AB28" s="524" t="str">
        <f>'Reported EBITDA'!$F$5</f>
        <v>Q2 2025</v>
      </c>
      <c r="AC28" s="523" t="str">
        <f>'Reported EBITDA'!$G$5</f>
        <v>Q2 2024</v>
      </c>
      <c r="AD28" s="524" t="str">
        <f>'Reported EBITDA'!$F$5</f>
        <v>Q2 2025</v>
      </c>
      <c r="AE28" s="523" t="str">
        <f>'Reported EBITDA'!$G$5</f>
        <v>Q2 2024</v>
      </c>
      <c r="AF28" s="553" t="str">
        <f>'Reported EBITDA'!$F$5</f>
        <v>Q2 2025</v>
      </c>
      <c r="AG28" s="556" t="str">
        <f>'Reported EBITDA'!$G$5</f>
        <v>Q2 2024</v>
      </c>
    </row>
    <row r="29" spans="1:38" ht="15.75">
      <c r="A29" s="525" t="s">
        <v>270</v>
      </c>
      <c r="B29" s="526"/>
      <c r="C29" s="526"/>
      <c r="D29" s="526"/>
      <c r="E29" s="526"/>
      <c r="F29" s="526"/>
      <c r="G29" s="526"/>
      <c r="H29" s="526"/>
      <c r="I29" s="526"/>
      <c r="J29" s="526"/>
      <c r="K29" s="526"/>
      <c r="L29" s="526"/>
      <c r="M29" s="526"/>
      <c r="N29" s="526"/>
      <c r="O29" s="526"/>
      <c r="P29" s="526"/>
      <c r="Q29" s="526"/>
      <c r="R29" s="526"/>
      <c r="S29" s="526"/>
      <c r="T29" s="526"/>
      <c r="U29" s="526"/>
      <c r="V29" s="526"/>
      <c r="W29" s="526"/>
      <c r="X29" s="526"/>
      <c r="Y29" s="525"/>
      <c r="Z29" s="526"/>
      <c r="AA29" s="525"/>
      <c r="AB29" s="526"/>
      <c r="AC29" s="525"/>
      <c r="AD29" s="526"/>
      <c r="AE29" s="525"/>
      <c r="AF29" s="527"/>
      <c r="AG29" s="540"/>
    </row>
    <row r="30" spans="1:38" ht="15.75">
      <c r="A30" s="528" t="s">
        <v>271</v>
      </c>
      <c r="B30" s="529">
        <v>0.82526999999999984</v>
      </c>
      <c r="C30" s="530">
        <v>0.70493547999999995</v>
      </c>
      <c r="D30" s="529">
        <v>0.37899523863856893</v>
      </c>
      <c r="E30" s="530">
        <v>0.41155138739172126</v>
      </c>
      <c r="F30" s="529">
        <v>0.31626760587382102</v>
      </c>
      <c r="G30" s="530">
        <v>0.31497230406941101</v>
      </c>
      <c r="H30" s="529">
        <v>0</v>
      </c>
      <c r="I30" s="530">
        <v>0</v>
      </c>
      <c r="J30" s="529">
        <v>4.408251240068239</v>
      </c>
      <c r="K30" s="530">
        <v>4.4206789999999998</v>
      </c>
      <c r="L30" s="529">
        <v>3.8335405272999998</v>
      </c>
      <c r="M30" s="530">
        <v>3.7685192781599999</v>
      </c>
      <c r="N30" s="529">
        <v>0.34552640424000008</v>
      </c>
      <c r="O30" s="530">
        <v>0.27633163547</v>
      </c>
      <c r="P30" s="529">
        <v>5.7900000000000007E-2</v>
      </c>
      <c r="Q30" s="530">
        <v>0.10209</v>
      </c>
      <c r="R30" s="529">
        <v>0.3590962500999999</v>
      </c>
      <c r="S30" s="530">
        <v>0.28016925810490395</v>
      </c>
      <c r="T30" s="529">
        <v>5.9424516361527326E-2</v>
      </c>
      <c r="U30" s="530">
        <v>6.1375045755258789E-2</v>
      </c>
      <c r="V30" s="529">
        <v>9.8956349999999998E-2</v>
      </c>
      <c r="W30" s="530">
        <v>8.6083027329800582E-2</v>
      </c>
      <c r="X30" s="529">
        <f t="shared" ref="X30:Y34" si="42">B30</f>
        <v>0.82526999999999984</v>
      </c>
      <c r="Y30" s="530">
        <f t="shared" si="42"/>
        <v>0.70493547999999995</v>
      </c>
      <c r="Z30" s="529">
        <f t="shared" ref="Z30:AA34" si="43">D30+F30+H30+J30</f>
        <v>5.1035140845806293</v>
      </c>
      <c r="AA30" s="530">
        <f t="shared" si="43"/>
        <v>5.147202691461132</v>
      </c>
      <c r="AB30" s="529">
        <f t="shared" ref="AB30:AC34" si="44">L30+N30</f>
        <v>4.1790669315399995</v>
      </c>
      <c r="AC30" s="530">
        <f t="shared" si="44"/>
        <v>4.0448509136299995</v>
      </c>
      <c r="AD30" s="529">
        <f t="shared" ref="AD30:AE34" si="45">R30+T30+V30</f>
        <v>0.51747711646152728</v>
      </c>
      <c r="AE30" s="560">
        <f t="shared" si="45"/>
        <v>0.42762733118996332</v>
      </c>
      <c r="AF30" s="554">
        <f t="shared" ref="AF30:AG34" si="46">X30+Z30+AB30+AD30</f>
        <v>10.625328132582156</v>
      </c>
      <c r="AG30" s="567">
        <f t="shared" si="46"/>
        <v>10.324616416281096</v>
      </c>
    </row>
    <row r="31" spans="1:38">
      <c r="A31" s="245" t="s">
        <v>272</v>
      </c>
      <c r="B31" s="519">
        <v>0.82526999999999984</v>
      </c>
      <c r="C31" s="246">
        <v>0.70493547999999995</v>
      </c>
      <c r="D31" s="519">
        <v>0.37899523863856893</v>
      </c>
      <c r="E31" s="246">
        <v>0.41155138739172126</v>
      </c>
      <c r="F31" s="519">
        <v>0.31626760587382097</v>
      </c>
      <c r="G31" s="246">
        <v>0.31497230406941046</v>
      </c>
      <c r="H31" s="519">
        <v>0</v>
      </c>
      <c r="I31" s="246">
        <v>0</v>
      </c>
      <c r="J31" s="519">
        <v>0.32919665962716954</v>
      </c>
      <c r="K31" s="246">
        <v>0.28202682257861555</v>
      </c>
      <c r="L31" s="519">
        <v>3.8200430932099998</v>
      </c>
      <c r="M31" s="246">
        <v>3.5065242742000002</v>
      </c>
      <c r="N31" s="519">
        <v>0</v>
      </c>
      <c r="O31" s="246">
        <v>0</v>
      </c>
      <c r="P31" s="519">
        <v>0</v>
      </c>
      <c r="Q31" s="246">
        <v>0</v>
      </c>
      <c r="R31" s="519">
        <v>0.30982268900000021</v>
      </c>
      <c r="S31" s="246">
        <v>0.22894434980490377</v>
      </c>
      <c r="T31" s="519">
        <v>5.9424516361527201E-2</v>
      </c>
      <c r="U31" s="246">
        <v>6.1375045755258748E-2</v>
      </c>
      <c r="V31" s="519">
        <v>9.8956350000000012E-2</v>
      </c>
      <c r="W31" s="246">
        <v>8.608302732980061E-2</v>
      </c>
      <c r="X31" s="519">
        <f t="shared" si="42"/>
        <v>0.82526999999999984</v>
      </c>
      <c r="Y31" s="246">
        <f t="shared" si="42"/>
        <v>0.70493547999999995</v>
      </c>
      <c r="Z31" s="519">
        <f t="shared" si="43"/>
        <v>1.0244595041395594</v>
      </c>
      <c r="AA31" s="246">
        <f t="shared" si="43"/>
        <v>1.0085505140397473</v>
      </c>
      <c r="AB31" s="519">
        <f t="shared" si="44"/>
        <v>3.8200430932099998</v>
      </c>
      <c r="AC31" s="246">
        <f t="shared" si="44"/>
        <v>3.5065242742000002</v>
      </c>
      <c r="AD31" s="519">
        <f t="shared" si="45"/>
        <v>0.46820355536152741</v>
      </c>
      <c r="AE31" s="561">
        <f t="shared" si="45"/>
        <v>0.37640242288996312</v>
      </c>
      <c r="AF31" s="557">
        <f t="shared" si="46"/>
        <v>6.1379761527110865</v>
      </c>
      <c r="AG31" s="568">
        <f t="shared" si="46"/>
        <v>5.5964126911297098</v>
      </c>
    </row>
    <row r="32" spans="1:38">
      <c r="A32" s="245" t="s">
        <v>273</v>
      </c>
      <c r="B32" s="519">
        <v>0</v>
      </c>
      <c r="C32" s="246">
        <v>0</v>
      </c>
      <c r="D32" s="519">
        <v>0</v>
      </c>
      <c r="E32" s="246">
        <v>0</v>
      </c>
      <c r="F32" s="519">
        <v>0</v>
      </c>
      <c r="G32" s="246">
        <v>0</v>
      </c>
      <c r="H32" s="519">
        <v>0</v>
      </c>
      <c r="I32" s="246">
        <v>0</v>
      </c>
      <c r="J32" s="519">
        <v>0</v>
      </c>
      <c r="K32" s="246">
        <v>0</v>
      </c>
      <c r="L32" s="519">
        <v>1.3497434089999984E-2</v>
      </c>
      <c r="M32" s="246">
        <v>0.26199500395999986</v>
      </c>
      <c r="N32" s="519">
        <v>0</v>
      </c>
      <c r="O32" s="246">
        <v>0</v>
      </c>
      <c r="P32" s="519">
        <v>5.7904180268000018E-2</v>
      </c>
      <c r="Q32" s="246">
        <v>0.10209137018571082</v>
      </c>
      <c r="R32" s="519">
        <v>0</v>
      </c>
      <c r="S32" s="246">
        <v>0</v>
      </c>
      <c r="T32" s="547">
        <v>0</v>
      </c>
      <c r="U32" s="268">
        <v>0</v>
      </c>
      <c r="V32" s="519">
        <v>0</v>
      </c>
      <c r="W32" s="246">
        <v>0</v>
      </c>
      <c r="X32" s="519">
        <f t="shared" si="42"/>
        <v>0</v>
      </c>
      <c r="Y32" s="246">
        <f t="shared" si="42"/>
        <v>0</v>
      </c>
      <c r="Z32" s="519">
        <f t="shared" si="43"/>
        <v>0</v>
      </c>
      <c r="AA32" s="246">
        <f t="shared" si="43"/>
        <v>0</v>
      </c>
      <c r="AB32" s="519">
        <f t="shared" si="44"/>
        <v>1.3497434089999984E-2</v>
      </c>
      <c r="AC32" s="246">
        <f t="shared" si="44"/>
        <v>0.26199500395999986</v>
      </c>
      <c r="AD32" s="519">
        <f t="shared" si="45"/>
        <v>0</v>
      </c>
      <c r="AE32" s="561">
        <f t="shared" si="45"/>
        <v>0</v>
      </c>
      <c r="AF32" s="558">
        <f t="shared" si="46"/>
        <v>1.3497434089999984E-2</v>
      </c>
      <c r="AG32" s="569">
        <f t="shared" si="46"/>
        <v>0.26199500395999986</v>
      </c>
    </row>
    <row r="33" spans="1:33">
      <c r="A33" s="245" t="s">
        <v>274</v>
      </c>
      <c r="B33" s="519">
        <v>0</v>
      </c>
      <c r="C33" s="246">
        <v>0</v>
      </c>
      <c r="D33" s="519">
        <v>0</v>
      </c>
      <c r="E33" s="246">
        <v>0</v>
      </c>
      <c r="F33" s="519">
        <v>0</v>
      </c>
      <c r="G33" s="246">
        <v>0</v>
      </c>
      <c r="H33" s="519">
        <v>0</v>
      </c>
      <c r="I33" s="246">
        <v>0</v>
      </c>
      <c r="J33" s="519">
        <v>3.4674882442466557</v>
      </c>
      <c r="K33" s="246">
        <v>3.6701329259154778</v>
      </c>
      <c r="L33" s="519">
        <v>0</v>
      </c>
      <c r="M33" s="246">
        <v>0</v>
      </c>
      <c r="N33" s="519">
        <v>0</v>
      </c>
      <c r="O33" s="246">
        <v>0</v>
      </c>
      <c r="P33" s="519">
        <v>0</v>
      </c>
      <c r="Q33" s="246">
        <v>0</v>
      </c>
      <c r="R33" s="519">
        <v>0</v>
      </c>
      <c r="S33" s="246">
        <v>0</v>
      </c>
      <c r="T33" s="547">
        <v>0</v>
      </c>
      <c r="U33" s="268">
        <v>0</v>
      </c>
      <c r="V33" s="519">
        <v>0</v>
      </c>
      <c r="W33" s="246">
        <v>0</v>
      </c>
      <c r="X33" s="519">
        <f t="shared" si="42"/>
        <v>0</v>
      </c>
      <c r="Y33" s="246">
        <f t="shared" si="42"/>
        <v>0</v>
      </c>
      <c r="Z33" s="519">
        <f t="shared" si="43"/>
        <v>3.4674882442466557</v>
      </c>
      <c r="AA33" s="246">
        <f t="shared" si="43"/>
        <v>3.6701329259154778</v>
      </c>
      <c r="AB33" s="519">
        <f t="shared" si="44"/>
        <v>0</v>
      </c>
      <c r="AC33" s="246">
        <f t="shared" si="44"/>
        <v>0</v>
      </c>
      <c r="AD33" s="519">
        <f t="shared" si="45"/>
        <v>0</v>
      </c>
      <c r="AE33" s="561">
        <f t="shared" si="45"/>
        <v>0</v>
      </c>
      <c r="AF33" s="558">
        <f t="shared" si="46"/>
        <v>3.4674882442466557</v>
      </c>
      <c r="AG33" s="569">
        <f t="shared" si="46"/>
        <v>3.6701329259154778</v>
      </c>
    </row>
    <row r="34" spans="1:33">
      <c r="A34" s="531" t="s">
        <v>275</v>
      </c>
      <c r="B34" s="532">
        <v>0</v>
      </c>
      <c r="C34" s="533">
        <v>0</v>
      </c>
      <c r="D34" s="532">
        <v>0</v>
      </c>
      <c r="E34" s="533">
        <v>0</v>
      </c>
      <c r="F34" s="532">
        <v>0</v>
      </c>
      <c r="G34" s="533">
        <v>0</v>
      </c>
      <c r="H34" s="532">
        <v>0</v>
      </c>
      <c r="I34" s="533">
        <v>0</v>
      </c>
      <c r="J34" s="532">
        <v>0.61156757624915259</v>
      </c>
      <c r="K34" s="533">
        <v>0.46848061225394599</v>
      </c>
      <c r="L34" s="532">
        <v>0</v>
      </c>
      <c r="M34" s="533">
        <v>0</v>
      </c>
      <c r="N34" s="532">
        <v>0.34552640424000008</v>
      </c>
      <c r="O34" s="533">
        <v>0.27633163547</v>
      </c>
      <c r="P34" s="532">
        <v>0</v>
      </c>
      <c r="Q34" s="533">
        <v>0</v>
      </c>
      <c r="R34" s="532">
        <v>4.9273561099999995E-2</v>
      </c>
      <c r="S34" s="533">
        <v>5.1224908299999997E-2</v>
      </c>
      <c r="T34" s="548">
        <v>0</v>
      </c>
      <c r="U34" s="534">
        <v>0</v>
      </c>
      <c r="V34" s="532">
        <v>0</v>
      </c>
      <c r="W34" s="533">
        <v>0</v>
      </c>
      <c r="X34" s="532">
        <f t="shared" si="42"/>
        <v>0</v>
      </c>
      <c r="Y34" s="533">
        <f t="shared" si="42"/>
        <v>0</v>
      </c>
      <c r="Z34" s="532">
        <f t="shared" si="43"/>
        <v>0.61156757624915259</v>
      </c>
      <c r="AA34" s="533">
        <f t="shared" si="43"/>
        <v>0.46848061225394599</v>
      </c>
      <c r="AB34" s="532">
        <f t="shared" si="44"/>
        <v>0.34552640424000008</v>
      </c>
      <c r="AC34" s="533">
        <f t="shared" si="44"/>
        <v>0.27633163547</v>
      </c>
      <c r="AD34" s="532">
        <f t="shared" si="45"/>
        <v>4.9273561099999995E-2</v>
      </c>
      <c r="AE34" s="562">
        <f t="shared" si="45"/>
        <v>5.1224908299999997E-2</v>
      </c>
      <c r="AF34" s="555">
        <f t="shared" si="46"/>
        <v>1.0063675415891526</v>
      </c>
      <c r="AG34" s="570">
        <f t="shared" si="46"/>
        <v>0.79603715602394609</v>
      </c>
    </row>
    <row r="35" spans="1:33" ht="15.75">
      <c r="A35" s="535" t="s">
        <v>276</v>
      </c>
      <c r="B35" s="536">
        <f t="shared" ref="B35" si="47">SUM(B37:B39)</f>
        <v>4.4999999999999999E-4</v>
      </c>
      <c r="C35" s="537">
        <f t="shared" ref="C35" si="48">SUM(C37:C39)</f>
        <v>5.64674214530892E-4</v>
      </c>
      <c r="D35" s="536">
        <f>SUM(D37:D39)</f>
        <v>0.5451247613615493</v>
      </c>
      <c r="E35" s="537">
        <f>SUM(E37:E39)</f>
        <v>0.51383518134797501</v>
      </c>
      <c r="F35" s="536">
        <f t="shared" ref="F35:W35" si="49">SUM(F37:F39)</f>
        <v>3.8771176687129184E-2</v>
      </c>
      <c r="G35" s="537">
        <f t="shared" si="49"/>
        <v>5.2522215460381473E-2</v>
      </c>
      <c r="H35" s="536">
        <f t="shared" si="49"/>
        <v>8.5686003470000003</v>
      </c>
      <c r="I35" s="537">
        <f t="shared" si="49"/>
        <v>7.2193678056734987</v>
      </c>
      <c r="J35" s="536">
        <f t="shared" si="49"/>
        <v>2.6036830000000006</v>
      </c>
      <c r="K35" s="537">
        <f t="shared" si="49"/>
        <v>2.2623760000000006</v>
      </c>
      <c r="L35" s="536">
        <f t="shared" si="49"/>
        <v>1.081962107963</v>
      </c>
      <c r="M35" s="537">
        <f t="shared" si="49"/>
        <v>1.0162591352460002</v>
      </c>
      <c r="N35" s="536">
        <f t="shared" si="49"/>
        <v>0.32092603919999996</v>
      </c>
      <c r="O35" s="537">
        <f t="shared" si="49"/>
        <v>0.50790595779999992</v>
      </c>
      <c r="P35" s="536">
        <f>SUM(P37:P39)</f>
        <v>4.2741143133526678E-2</v>
      </c>
      <c r="Q35" s="537">
        <f>SUM(Q37:Q39)</f>
        <v>6.3801947255421963E-3</v>
      </c>
      <c r="R35" s="536">
        <f t="shared" si="49"/>
        <v>0.21709235583556505</v>
      </c>
      <c r="S35" s="537">
        <f t="shared" si="49"/>
        <v>0.31158195412212553</v>
      </c>
      <c r="T35" s="536">
        <f t="shared" si="49"/>
        <v>0</v>
      </c>
      <c r="U35" s="537">
        <f t="shared" si="49"/>
        <v>0</v>
      </c>
      <c r="V35" s="536">
        <f t="shared" si="49"/>
        <v>0.18464469075394635</v>
      </c>
      <c r="W35" s="537">
        <f t="shared" si="49"/>
        <v>0.11471356072935876</v>
      </c>
      <c r="X35" s="536">
        <f t="shared" ref="X35:Z35" si="50">SUM(X37:X39)</f>
        <v>4.4999999999999999E-4</v>
      </c>
      <c r="Y35" s="537">
        <f t="shared" si="50"/>
        <v>5.64674214530892E-4</v>
      </c>
      <c r="Z35" s="536">
        <f t="shared" si="50"/>
        <v>11.756179285048679</v>
      </c>
      <c r="AA35" s="537">
        <f t="shared" ref="AA35:AG35" si="51">SUM(AA37:AA39)</f>
        <v>10.048101202481856</v>
      </c>
      <c r="AB35" s="536">
        <f t="shared" si="51"/>
        <v>1.4028881471629999</v>
      </c>
      <c r="AC35" s="537">
        <f t="shared" si="51"/>
        <v>1.5241650930460002</v>
      </c>
      <c r="AD35" s="536">
        <f t="shared" si="51"/>
        <v>0.40173704658951137</v>
      </c>
      <c r="AE35" s="563">
        <f t="shared" si="51"/>
        <v>0.42629551485148426</v>
      </c>
      <c r="AF35" s="550">
        <f t="shared" si="51"/>
        <v>13.561254478801191</v>
      </c>
      <c r="AG35" s="571">
        <f t="shared" si="51"/>
        <v>11.999126484593871</v>
      </c>
    </row>
    <row r="36" spans="1:33" ht="15.75">
      <c r="A36" s="538" t="s">
        <v>277</v>
      </c>
      <c r="B36" s="529">
        <f t="shared" ref="B36:W36" si="52">SUM(B38:B39)</f>
        <v>4.4999999999999999E-4</v>
      </c>
      <c r="C36" s="530">
        <f t="shared" si="52"/>
        <v>5.64674214530892E-4</v>
      </c>
      <c r="D36" s="529">
        <f t="shared" si="52"/>
        <v>0.5451247613615493</v>
      </c>
      <c r="E36" s="530">
        <f t="shared" si="52"/>
        <v>0.51383518134797501</v>
      </c>
      <c r="F36" s="529">
        <f t="shared" si="52"/>
        <v>3.8771176687129184E-2</v>
      </c>
      <c r="G36" s="530">
        <f t="shared" si="52"/>
        <v>5.2522215460381473E-2</v>
      </c>
      <c r="H36" s="529">
        <f t="shared" si="52"/>
        <v>2.3426359770000036</v>
      </c>
      <c r="I36" s="530">
        <f t="shared" si="52"/>
        <v>1.7433873616738085</v>
      </c>
      <c r="J36" s="529">
        <f t="shared" si="52"/>
        <v>2.4099853190000009</v>
      </c>
      <c r="K36" s="530">
        <f t="shared" si="52"/>
        <v>2.0972693199996995</v>
      </c>
      <c r="L36" s="529">
        <f t="shared" si="52"/>
        <v>1.081962107963</v>
      </c>
      <c r="M36" s="530">
        <f t="shared" si="52"/>
        <v>1.0162591352460002</v>
      </c>
      <c r="N36" s="529">
        <f t="shared" si="52"/>
        <v>0.32092603919999996</v>
      </c>
      <c r="O36" s="530">
        <f t="shared" si="52"/>
        <v>0.50790595779999992</v>
      </c>
      <c r="P36" s="529">
        <f>SUM(P38:P39)</f>
        <v>4.2741143133526678E-2</v>
      </c>
      <c r="Q36" s="530">
        <f>SUM(Q38:Q39)</f>
        <v>6.3801947255421963E-3</v>
      </c>
      <c r="R36" s="529">
        <f t="shared" si="52"/>
        <v>0.16924910439999982</v>
      </c>
      <c r="S36" s="530">
        <f t="shared" si="52"/>
        <v>0.28535827096877481</v>
      </c>
      <c r="T36" s="529">
        <f t="shared" si="52"/>
        <v>0</v>
      </c>
      <c r="U36" s="530">
        <f t="shared" si="52"/>
        <v>0</v>
      </c>
      <c r="V36" s="529">
        <f t="shared" si="52"/>
        <v>0.10875983647589736</v>
      </c>
      <c r="W36" s="530">
        <f t="shared" si="52"/>
        <v>4.9431700864607304E-2</v>
      </c>
      <c r="X36" s="529">
        <f t="shared" ref="X36:Z36" si="53">SUM(X38:X39)</f>
        <v>4.4999999999999999E-4</v>
      </c>
      <c r="Y36" s="530">
        <f t="shared" si="53"/>
        <v>5.64674214530892E-4</v>
      </c>
      <c r="Z36" s="529">
        <f t="shared" si="53"/>
        <v>5.3365172340486833</v>
      </c>
      <c r="AA36" s="530">
        <f t="shared" ref="AA36:AG36" si="54">SUM(AA38:AA39)</f>
        <v>4.4070140784818648</v>
      </c>
      <c r="AB36" s="529">
        <f t="shared" si="54"/>
        <v>1.4028881471629999</v>
      </c>
      <c r="AC36" s="530">
        <f t="shared" si="54"/>
        <v>1.5241650930460002</v>
      </c>
      <c r="AD36" s="529">
        <f t="shared" si="54"/>
        <v>0.27800894087589717</v>
      </c>
      <c r="AE36" s="560">
        <f t="shared" si="54"/>
        <v>0.33478997183338211</v>
      </c>
      <c r="AF36" s="552">
        <f t="shared" si="54"/>
        <v>7.0178643220875809</v>
      </c>
      <c r="AG36" s="572">
        <f t="shared" si="54"/>
        <v>6.2665338175757785</v>
      </c>
    </row>
    <row r="37" spans="1:33">
      <c r="A37" s="245" t="s">
        <v>278</v>
      </c>
      <c r="B37" s="519">
        <v>0</v>
      </c>
      <c r="C37" s="246">
        <v>0</v>
      </c>
      <c r="D37" s="519">
        <v>0</v>
      </c>
      <c r="E37" s="246">
        <v>0</v>
      </c>
      <c r="F37" s="519">
        <v>0</v>
      </c>
      <c r="G37" s="246">
        <v>0</v>
      </c>
      <c r="H37" s="519">
        <v>6.2259643699999963</v>
      </c>
      <c r="I37" s="246">
        <v>5.4759804439996902</v>
      </c>
      <c r="J37" s="519">
        <v>0.19369768099999971</v>
      </c>
      <c r="K37" s="246">
        <v>0.16510668000030132</v>
      </c>
      <c r="L37" s="519">
        <v>0</v>
      </c>
      <c r="M37" s="246">
        <v>0</v>
      </c>
      <c r="N37" s="519">
        <v>0</v>
      </c>
      <c r="O37" s="246">
        <v>0</v>
      </c>
      <c r="P37" s="519">
        <v>0</v>
      </c>
      <c r="Q37" s="246">
        <v>0</v>
      </c>
      <c r="R37" s="519">
        <v>4.7843251435565219E-2</v>
      </c>
      <c r="S37" s="246">
        <v>2.622368315335067E-2</v>
      </c>
      <c r="T37" s="547">
        <v>0</v>
      </c>
      <c r="U37" s="268">
        <v>0</v>
      </c>
      <c r="V37" s="519">
        <v>7.5884854278048988E-2</v>
      </c>
      <c r="W37" s="246">
        <v>6.5281859864751449E-2</v>
      </c>
      <c r="X37" s="519">
        <f t="shared" ref="X37:Y40" si="55">B37</f>
        <v>0</v>
      </c>
      <c r="Y37" s="246">
        <f t="shared" si="55"/>
        <v>0</v>
      </c>
      <c r="Z37" s="519">
        <f t="shared" ref="Z37:AA40" si="56">D37+F37+H37+J37</f>
        <v>6.419662050999996</v>
      </c>
      <c r="AA37" s="246">
        <f t="shared" si="56"/>
        <v>5.6410871239999913</v>
      </c>
      <c r="AB37" s="519">
        <f t="shared" ref="AB37:AC40" si="57">L37+N37</f>
        <v>0</v>
      </c>
      <c r="AC37" s="246">
        <f t="shared" si="57"/>
        <v>0</v>
      </c>
      <c r="AD37" s="519">
        <f t="shared" ref="AD37:AE39" si="58">R37+T37+V37</f>
        <v>0.1237281057136142</v>
      </c>
      <c r="AE37" s="561">
        <f t="shared" si="58"/>
        <v>9.1505543018102126E-2</v>
      </c>
      <c r="AF37" s="557">
        <f t="shared" ref="AF37:AG40" si="59">X37+Z37+AB37+AD37</f>
        <v>6.5433901567136106</v>
      </c>
      <c r="AG37" s="568">
        <f t="shared" si="59"/>
        <v>5.7325926670180936</v>
      </c>
    </row>
    <row r="38" spans="1:33">
      <c r="A38" s="245" t="s">
        <v>279</v>
      </c>
      <c r="B38" s="519">
        <v>0</v>
      </c>
      <c r="C38" s="246">
        <v>0</v>
      </c>
      <c r="D38" s="519">
        <v>0.16380000000000036</v>
      </c>
      <c r="E38" s="246">
        <v>0.17471999999999935</v>
      </c>
      <c r="F38" s="519">
        <v>0</v>
      </c>
      <c r="G38" s="246">
        <v>0</v>
      </c>
      <c r="H38" s="519">
        <v>0.17227739918000362</v>
      </c>
      <c r="I38" s="246">
        <v>1.6773484486189514</v>
      </c>
      <c r="J38" s="519">
        <v>0.14845969045445281</v>
      </c>
      <c r="K38" s="246">
        <v>-2.4690968331377461E-2</v>
      </c>
      <c r="L38" s="519">
        <v>0.35179759916299996</v>
      </c>
      <c r="M38" s="246">
        <v>0.34144695463999986</v>
      </c>
      <c r="N38" s="519">
        <v>0.26293705268999995</v>
      </c>
      <c r="O38" s="246">
        <v>0.28994683539999999</v>
      </c>
      <c r="P38" s="519">
        <v>0</v>
      </c>
      <c r="Q38" s="246">
        <v>0</v>
      </c>
      <c r="R38" s="519">
        <v>1.551144E-2</v>
      </c>
      <c r="S38" s="246">
        <v>2.2803276000000008E-2</v>
      </c>
      <c r="T38" s="547">
        <v>0</v>
      </c>
      <c r="U38" s="268">
        <v>0</v>
      </c>
      <c r="V38" s="519">
        <v>1.9319999999999999E-3</v>
      </c>
      <c r="W38" s="246">
        <v>9.1728000000000313E-3</v>
      </c>
      <c r="X38" s="519">
        <f t="shared" si="55"/>
        <v>0</v>
      </c>
      <c r="Y38" s="246">
        <f t="shared" si="55"/>
        <v>0</v>
      </c>
      <c r="Z38" s="519">
        <f t="shared" si="56"/>
        <v>0.48453708963445685</v>
      </c>
      <c r="AA38" s="246">
        <f t="shared" si="56"/>
        <v>1.8273774802875733</v>
      </c>
      <c r="AB38" s="519">
        <f t="shared" si="57"/>
        <v>0.61473465185299991</v>
      </c>
      <c r="AC38" s="246">
        <f t="shared" si="57"/>
        <v>0.63139379003999985</v>
      </c>
      <c r="AD38" s="519">
        <f t="shared" si="58"/>
        <v>1.7443440000000001E-2</v>
      </c>
      <c r="AE38" s="561">
        <f t="shared" si="58"/>
        <v>3.1976076000000041E-2</v>
      </c>
      <c r="AF38" s="558">
        <f t="shared" si="59"/>
        <v>1.1167151814874567</v>
      </c>
      <c r="AG38" s="569">
        <f t="shared" si="59"/>
        <v>2.4907473463275731</v>
      </c>
    </row>
    <row r="39" spans="1:33">
      <c r="A39" s="531" t="s">
        <v>280</v>
      </c>
      <c r="B39" s="532">
        <v>4.4999999999999999E-4</v>
      </c>
      <c r="C39" s="533">
        <v>5.64674214530892E-4</v>
      </c>
      <c r="D39" s="532">
        <v>0.38132476136154891</v>
      </c>
      <c r="E39" s="533">
        <v>0.33911518134797564</v>
      </c>
      <c r="F39" s="532">
        <v>3.8771176687129184E-2</v>
      </c>
      <c r="G39" s="533">
        <v>5.2522215460381473E-2</v>
      </c>
      <c r="H39" s="532">
        <v>2.1703585778200001</v>
      </c>
      <c r="I39" s="533">
        <v>6.6038913054857012E-2</v>
      </c>
      <c r="J39" s="532">
        <v>2.2615256285455483</v>
      </c>
      <c r="K39" s="533">
        <v>2.1219602883310769</v>
      </c>
      <c r="L39" s="532">
        <v>0.73016450879999995</v>
      </c>
      <c r="M39" s="533">
        <v>0.67481218060600034</v>
      </c>
      <c r="N39" s="532">
        <v>5.7988986510000021E-2</v>
      </c>
      <c r="O39" s="533">
        <v>0.21795912239999995</v>
      </c>
      <c r="P39" s="532">
        <v>4.2741143133526678E-2</v>
      </c>
      <c r="Q39" s="533">
        <v>6.3801947255421963E-3</v>
      </c>
      <c r="R39" s="532">
        <v>0.15373766439999983</v>
      </c>
      <c r="S39" s="533">
        <v>0.26255499496877482</v>
      </c>
      <c r="T39" s="548">
        <v>0</v>
      </c>
      <c r="U39" s="534">
        <v>0</v>
      </c>
      <c r="V39" s="532">
        <v>0.10682783647589736</v>
      </c>
      <c r="W39" s="533">
        <v>4.0258900864607275E-2</v>
      </c>
      <c r="X39" s="532">
        <f t="shared" si="55"/>
        <v>4.4999999999999999E-4</v>
      </c>
      <c r="Y39" s="533">
        <f t="shared" si="55"/>
        <v>5.64674214530892E-4</v>
      </c>
      <c r="Z39" s="532">
        <f t="shared" si="56"/>
        <v>4.8519801444142265</v>
      </c>
      <c r="AA39" s="533">
        <f t="shared" si="56"/>
        <v>2.5796365981942913</v>
      </c>
      <c r="AB39" s="532">
        <f t="shared" si="57"/>
        <v>0.78815349531000001</v>
      </c>
      <c r="AC39" s="533">
        <f t="shared" si="57"/>
        <v>0.89277130300600027</v>
      </c>
      <c r="AD39" s="532">
        <f t="shared" si="58"/>
        <v>0.26056550087589719</v>
      </c>
      <c r="AE39" s="562">
        <f t="shared" si="58"/>
        <v>0.30281389583338209</v>
      </c>
      <c r="AF39" s="555">
        <f t="shared" si="59"/>
        <v>5.9011491406001237</v>
      </c>
      <c r="AG39" s="570">
        <f t="shared" si="59"/>
        <v>3.775786471248205</v>
      </c>
    </row>
    <row r="40" spans="1:33" ht="15.75">
      <c r="A40" s="542" t="s">
        <v>281</v>
      </c>
      <c r="B40" s="546">
        <v>0</v>
      </c>
      <c r="C40" s="542">
        <v>0</v>
      </c>
      <c r="D40" s="546">
        <v>0</v>
      </c>
      <c r="E40" s="542">
        <v>0</v>
      </c>
      <c r="F40" s="546">
        <v>0</v>
      </c>
      <c r="G40" s="542">
        <v>0</v>
      </c>
      <c r="H40" s="546">
        <v>0</v>
      </c>
      <c r="I40" s="542">
        <v>0</v>
      </c>
      <c r="J40" s="543">
        <v>0</v>
      </c>
      <c r="K40" s="544">
        <v>0</v>
      </c>
      <c r="L40" s="543">
        <v>3.0062444304999998E-2</v>
      </c>
      <c r="M40" s="544">
        <v>4.5678276651999992E-2</v>
      </c>
      <c r="N40" s="543">
        <v>1.3655944999999999E-3</v>
      </c>
      <c r="O40" s="544">
        <v>2.2232319999999999E-3</v>
      </c>
      <c r="P40" s="546">
        <v>0</v>
      </c>
      <c r="Q40" s="542">
        <v>0</v>
      </c>
      <c r="R40" s="546">
        <v>0</v>
      </c>
      <c r="S40" s="542">
        <v>0</v>
      </c>
      <c r="T40" s="549">
        <v>0</v>
      </c>
      <c r="U40" s="545">
        <v>0</v>
      </c>
      <c r="V40" s="546">
        <v>0</v>
      </c>
      <c r="W40" s="542">
        <v>0</v>
      </c>
      <c r="X40" s="546">
        <f t="shared" si="55"/>
        <v>0</v>
      </c>
      <c r="Y40" s="542">
        <f t="shared" si="55"/>
        <v>0</v>
      </c>
      <c r="Z40" s="546">
        <f t="shared" si="56"/>
        <v>0</v>
      </c>
      <c r="AA40" s="542">
        <f t="shared" si="56"/>
        <v>0</v>
      </c>
      <c r="AB40" s="543">
        <f t="shared" si="57"/>
        <v>3.1428038804999996E-2</v>
      </c>
      <c r="AC40" s="544">
        <f t="shared" si="57"/>
        <v>4.7901508651999991E-2</v>
      </c>
      <c r="AD40" s="546"/>
      <c r="AE40" s="564"/>
      <c r="AF40" s="551">
        <f t="shared" si="59"/>
        <v>3.1428038804999996E-2</v>
      </c>
      <c r="AG40" s="573">
        <f t="shared" si="59"/>
        <v>4.7901508651999991E-2</v>
      </c>
    </row>
    <row r="41" spans="1:33" ht="15.75">
      <c r="A41" s="542" t="s">
        <v>282</v>
      </c>
      <c r="B41" s="543">
        <f t="shared" ref="B41" si="60">SUM(B43:B46)</f>
        <v>0.82567999999999997</v>
      </c>
      <c r="C41" s="544">
        <f t="shared" ref="C41:W41" si="61">SUM(C43:C46)</f>
        <v>0.70588548000000007</v>
      </c>
      <c r="D41" s="543">
        <f t="shared" si="61"/>
        <v>0.92412000000000027</v>
      </c>
      <c r="E41" s="544">
        <f t="shared" si="61"/>
        <v>0.9253865687393561</v>
      </c>
      <c r="F41" s="543">
        <f t="shared" si="61"/>
        <v>0.35503878256095012</v>
      </c>
      <c r="G41" s="544">
        <f t="shared" si="61"/>
        <v>0.36749451952979201</v>
      </c>
      <c r="H41" s="543">
        <f t="shared" si="61"/>
        <v>8.5686003469999861</v>
      </c>
      <c r="I41" s="544">
        <f t="shared" si="61"/>
        <v>7.2193597984873961</v>
      </c>
      <c r="J41" s="543">
        <f t="shared" si="61"/>
        <v>7.0119889999999909</v>
      </c>
      <c r="K41" s="544">
        <f t="shared" si="61"/>
        <v>6.6830550000000031</v>
      </c>
      <c r="L41" s="543">
        <f t="shared" si="61"/>
        <v>4.8854401551729998</v>
      </c>
      <c r="M41" s="544">
        <f t="shared" si="61"/>
        <v>4.739077863426</v>
      </c>
      <c r="N41" s="543">
        <f t="shared" si="61"/>
        <v>0.6678552379399999</v>
      </c>
      <c r="O41" s="544">
        <f t="shared" si="61"/>
        <v>0.78644275759999982</v>
      </c>
      <c r="P41" s="543">
        <f t="shared" si="61"/>
        <v>0.1006453234015267</v>
      </c>
      <c r="Q41" s="544">
        <f t="shared" si="61"/>
        <v>0.10847156491125307</v>
      </c>
      <c r="R41" s="543">
        <f t="shared" si="61"/>
        <v>0.57618860593556531</v>
      </c>
      <c r="S41" s="544">
        <f t="shared" si="61"/>
        <v>0.5917512122270292</v>
      </c>
      <c r="T41" s="543">
        <f t="shared" si="61"/>
        <v>5.9424516361527201E-2</v>
      </c>
      <c r="U41" s="544">
        <f t="shared" si="61"/>
        <v>6.1375045755258748E-2</v>
      </c>
      <c r="V41" s="543">
        <f t="shared" si="61"/>
        <v>0.2835642887539464</v>
      </c>
      <c r="W41" s="544">
        <f t="shared" si="61"/>
        <v>0.20079658805915934</v>
      </c>
      <c r="X41" s="543">
        <f t="shared" ref="X41:AG41" si="62">SUM(X43:X46)</f>
        <v>0.82567999999999997</v>
      </c>
      <c r="Y41" s="544">
        <f t="shared" si="62"/>
        <v>0.70588548000000007</v>
      </c>
      <c r="Z41" s="543">
        <f t="shared" si="62"/>
        <v>16.859748129560927</v>
      </c>
      <c r="AA41" s="544">
        <f t="shared" si="62"/>
        <v>15.195295886756547</v>
      </c>
      <c r="AB41" s="543">
        <f t="shared" si="62"/>
        <v>5.5532953931129994</v>
      </c>
      <c r="AC41" s="544">
        <f t="shared" si="62"/>
        <v>5.5255206210260006</v>
      </c>
      <c r="AD41" s="543">
        <f t="shared" si="62"/>
        <v>0.9191774110510389</v>
      </c>
      <c r="AE41" s="565">
        <f t="shared" si="62"/>
        <v>0.8539228460414473</v>
      </c>
      <c r="AF41" s="550">
        <f t="shared" si="62"/>
        <v>24.157900933724967</v>
      </c>
      <c r="AG41" s="571">
        <f t="shared" si="62"/>
        <v>22.280624833823993</v>
      </c>
    </row>
    <row r="42" spans="1:33" ht="15.75">
      <c r="A42" s="542" t="s">
        <v>283</v>
      </c>
      <c r="B42" s="543">
        <f t="shared" ref="B42:AG42" si="63">SUM(B43:B45)</f>
        <v>0.82567999999999997</v>
      </c>
      <c r="C42" s="544">
        <f t="shared" si="63"/>
        <v>0.70588548000000007</v>
      </c>
      <c r="D42" s="543">
        <f t="shared" si="63"/>
        <v>-0.13147199999999976</v>
      </c>
      <c r="E42" s="544">
        <f t="shared" si="63"/>
        <v>4.842656873935583E-2</v>
      </c>
      <c r="F42" s="543">
        <f t="shared" si="63"/>
        <v>0.21786278256095012</v>
      </c>
      <c r="G42" s="544">
        <f t="shared" si="63"/>
        <v>0.23206251952979201</v>
      </c>
      <c r="H42" s="543">
        <f t="shared" si="63"/>
        <v>8.384672665999986</v>
      </c>
      <c r="I42" s="544">
        <f t="shared" si="63"/>
        <v>7.0542531184870949</v>
      </c>
      <c r="J42" s="543">
        <f t="shared" si="63"/>
        <v>1.9688486299999961</v>
      </c>
      <c r="K42" s="544">
        <f t="shared" si="63"/>
        <v>2.2194665560003135</v>
      </c>
      <c r="L42" s="543">
        <f t="shared" si="63"/>
        <v>4.8854401551729998</v>
      </c>
      <c r="M42" s="544">
        <f t="shared" si="63"/>
        <v>4.739077863426</v>
      </c>
      <c r="N42" s="543">
        <f t="shared" si="63"/>
        <v>0.6678552379399999</v>
      </c>
      <c r="O42" s="544">
        <f t="shared" si="63"/>
        <v>0.78644275759999982</v>
      </c>
      <c r="P42" s="543">
        <f>SUM(P43:P45)</f>
        <v>0.1006453234015267</v>
      </c>
      <c r="Q42" s="544">
        <f>SUM(Q43:Q45)</f>
        <v>0.10847156491125307</v>
      </c>
      <c r="R42" s="543">
        <f t="shared" si="63"/>
        <v>0.52834535450000009</v>
      </c>
      <c r="S42" s="544">
        <f t="shared" si="63"/>
        <v>0.56552752907367854</v>
      </c>
      <c r="T42" s="543">
        <f t="shared" si="63"/>
        <v>5.9424516361527201E-2</v>
      </c>
      <c r="U42" s="544">
        <f t="shared" si="63"/>
        <v>6.1375045755258748E-2</v>
      </c>
      <c r="V42" s="543">
        <f t="shared" si="63"/>
        <v>0.20767943447589743</v>
      </c>
      <c r="W42" s="544">
        <f t="shared" si="63"/>
        <v>0.13551472819440791</v>
      </c>
      <c r="X42" s="543">
        <f t="shared" si="63"/>
        <v>0.82567999999999997</v>
      </c>
      <c r="Y42" s="544">
        <f t="shared" si="63"/>
        <v>0.70588548000000007</v>
      </c>
      <c r="Z42" s="543">
        <f t="shared" si="63"/>
        <v>10.439912078560933</v>
      </c>
      <c r="AA42" s="544">
        <f t="shared" si="63"/>
        <v>9.5542087627565557</v>
      </c>
      <c r="AB42" s="543">
        <f t="shared" si="63"/>
        <v>5.5532953931129994</v>
      </c>
      <c r="AC42" s="544">
        <f t="shared" si="63"/>
        <v>5.5255206210260006</v>
      </c>
      <c r="AD42" s="543">
        <f t="shared" si="63"/>
        <v>0.79544930533742475</v>
      </c>
      <c r="AE42" s="565">
        <f t="shared" si="63"/>
        <v>0.76241730302334521</v>
      </c>
      <c r="AF42" s="552">
        <f t="shared" si="63"/>
        <v>17.614336777011356</v>
      </c>
      <c r="AG42" s="572">
        <f t="shared" si="63"/>
        <v>16.5480321668059</v>
      </c>
    </row>
    <row r="43" spans="1:33">
      <c r="A43" s="245" t="s">
        <v>284</v>
      </c>
      <c r="B43" s="519">
        <v>0.82567999999999997</v>
      </c>
      <c r="C43" s="246">
        <v>0.70588548000000007</v>
      </c>
      <c r="D43" s="519">
        <v>0</v>
      </c>
      <c r="E43" s="246">
        <v>0</v>
      </c>
      <c r="F43" s="519">
        <v>0.21915532405995011</v>
      </c>
      <c r="G43" s="246">
        <v>0.22048061279279199</v>
      </c>
      <c r="H43" s="519">
        <v>0</v>
      </c>
      <c r="I43" s="246">
        <v>0</v>
      </c>
      <c r="J43" s="519">
        <v>1.3768899184104548</v>
      </c>
      <c r="K43" s="246">
        <v>1.6182006149622477</v>
      </c>
      <c r="L43" s="519">
        <v>2.8983957178700002</v>
      </c>
      <c r="M43" s="246">
        <v>2.5800530777400001</v>
      </c>
      <c r="N43" s="519">
        <v>0.32223822203999997</v>
      </c>
      <c r="O43" s="246">
        <v>0.6329917077999998</v>
      </c>
      <c r="P43" s="519">
        <v>0.1006453234015267</v>
      </c>
      <c r="Q43" s="246">
        <v>0.10549938930167807</v>
      </c>
      <c r="R43" s="519">
        <v>0.34998680000000004</v>
      </c>
      <c r="S43" s="246">
        <v>0.37117268999999997</v>
      </c>
      <c r="T43" s="519">
        <v>5.9424516361527201E-2</v>
      </c>
      <c r="U43" s="246">
        <v>6.1375045755258748E-2</v>
      </c>
      <c r="V43" s="519">
        <v>2.1295326999999951E-2</v>
      </c>
      <c r="W43" s="246">
        <v>2.5078545799999866E-2</v>
      </c>
      <c r="X43" s="519">
        <f t="shared" ref="X43:Y47" si="64">B43</f>
        <v>0.82567999999999997</v>
      </c>
      <c r="Y43" s="246">
        <f t="shared" si="64"/>
        <v>0.70588548000000007</v>
      </c>
      <c r="Z43" s="519">
        <f t="shared" ref="Z43:AA46" si="65">D43+F43+H43+J43</f>
        <v>1.596045242470405</v>
      </c>
      <c r="AA43" s="246">
        <f t="shared" si="65"/>
        <v>1.8386812277550397</v>
      </c>
      <c r="AB43" s="519">
        <f t="shared" ref="AB43:AC46" si="66">L43+N43</f>
        <v>3.2206339399099999</v>
      </c>
      <c r="AC43" s="246">
        <f t="shared" si="66"/>
        <v>3.2130447855400002</v>
      </c>
      <c r="AD43" s="519">
        <f t="shared" ref="AD43:AE47" si="67">R43+T43+V43</f>
        <v>0.4307066433615272</v>
      </c>
      <c r="AE43" s="561">
        <f t="shared" si="67"/>
        <v>0.45762628155525858</v>
      </c>
      <c r="AF43" s="557">
        <f t="shared" ref="AF43:AG46" si="68">X43+Z43+AB43+AD43</f>
        <v>6.0730658257419323</v>
      </c>
      <c r="AG43" s="568">
        <f t="shared" si="68"/>
        <v>6.2152377748502987</v>
      </c>
    </row>
    <row r="44" spans="1:33">
      <c r="A44" s="245" t="s">
        <v>285</v>
      </c>
      <c r="B44" s="519">
        <v>0</v>
      </c>
      <c r="C44" s="246">
        <v>0</v>
      </c>
      <c r="D44" s="519">
        <v>-0.13147199999999976</v>
      </c>
      <c r="E44" s="246">
        <v>0</v>
      </c>
      <c r="F44" s="519">
        <v>2.6480000000000245E-3</v>
      </c>
      <c r="G44" s="246">
        <v>2.1600000000000252E-3</v>
      </c>
      <c r="H44" s="519">
        <v>7.3119529458999901</v>
      </c>
      <c r="I44" s="246">
        <v>5.3658639653874944</v>
      </c>
      <c r="J44" s="519">
        <v>0.39600871158954126</v>
      </c>
      <c r="K44" s="246">
        <v>0.27629994103806577</v>
      </c>
      <c r="L44" s="519">
        <v>0.7669061046529998</v>
      </c>
      <c r="M44" s="246">
        <v>1.2291754969589996</v>
      </c>
      <c r="N44" s="519">
        <v>0.346499</v>
      </c>
      <c r="O44" s="246">
        <v>0</v>
      </c>
      <c r="P44" s="519">
        <v>0</v>
      </c>
      <c r="Q44" s="246">
        <v>2.9721756095750012E-3</v>
      </c>
      <c r="R44" s="519">
        <v>0.118931936</v>
      </c>
      <c r="S44" s="246">
        <v>0.155925708</v>
      </c>
      <c r="T44" s="519">
        <v>0</v>
      </c>
      <c r="U44" s="246">
        <v>0</v>
      </c>
      <c r="V44" s="519">
        <v>7.5960430000000023E-2</v>
      </c>
      <c r="W44" s="246">
        <v>8.1816443909672673E-2</v>
      </c>
      <c r="X44" s="519">
        <f t="shared" si="64"/>
        <v>0</v>
      </c>
      <c r="Y44" s="246">
        <f t="shared" si="64"/>
        <v>0</v>
      </c>
      <c r="Z44" s="519">
        <f t="shared" si="65"/>
        <v>7.5791376574895315</v>
      </c>
      <c r="AA44" s="246">
        <f t="shared" si="65"/>
        <v>5.6443239064255604</v>
      </c>
      <c r="AB44" s="519">
        <f t="shared" si="66"/>
        <v>1.1134051046529998</v>
      </c>
      <c r="AC44" s="246">
        <f t="shared" si="66"/>
        <v>1.2291754969589996</v>
      </c>
      <c r="AD44" s="519">
        <f t="shared" si="67"/>
        <v>0.19489236600000004</v>
      </c>
      <c r="AE44" s="561">
        <f t="shared" si="67"/>
        <v>0.23774215190967268</v>
      </c>
      <c r="AF44" s="558">
        <f t="shared" si="68"/>
        <v>8.8874351281425312</v>
      </c>
      <c r="AG44" s="569">
        <f t="shared" si="68"/>
        <v>7.1112415552942325</v>
      </c>
    </row>
    <row r="45" spans="1:33">
      <c r="A45" s="245" t="s">
        <v>286</v>
      </c>
      <c r="B45" s="519">
        <v>0</v>
      </c>
      <c r="C45" s="246">
        <v>0</v>
      </c>
      <c r="D45" s="519">
        <v>0</v>
      </c>
      <c r="E45" s="246">
        <v>4.842656873935583E-2</v>
      </c>
      <c r="F45" s="519">
        <v>-3.9405414990000016E-3</v>
      </c>
      <c r="G45" s="246">
        <v>9.4219067369999999E-3</v>
      </c>
      <c r="H45" s="519">
        <v>1.0727197200999967</v>
      </c>
      <c r="I45" s="246">
        <v>1.6883891530996002</v>
      </c>
      <c r="J45" s="519">
        <v>0.19595000000000007</v>
      </c>
      <c r="K45" s="246">
        <v>0.32496600000000003</v>
      </c>
      <c r="L45" s="519">
        <v>1.2201383326500002</v>
      </c>
      <c r="M45" s="246">
        <v>0.92984928872700012</v>
      </c>
      <c r="N45" s="519">
        <v>-8.8198410000001103E-4</v>
      </c>
      <c r="O45" s="246">
        <v>0.15345104980000002</v>
      </c>
      <c r="P45" s="519">
        <v>0</v>
      </c>
      <c r="Q45" s="246">
        <v>0</v>
      </c>
      <c r="R45" s="519">
        <v>5.9426618500000035E-2</v>
      </c>
      <c r="S45" s="246">
        <v>3.8429131073678603E-2</v>
      </c>
      <c r="T45" s="519">
        <v>0</v>
      </c>
      <c r="U45" s="246">
        <v>0</v>
      </c>
      <c r="V45" s="519">
        <v>0.11042367747589747</v>
      </c>
      <c r="W45" s="246">
        <v>2.8619738484735358E-2</v>
      </c>
      <c r="X45" s="519">
        <f t="shared" si="64"/>
        <v>0</v>
      </c>
      <c r="Y45" s="246">
        <f t="shared" si="64"/>
        <v>0</v>
      </c>
      <c r="Z45" s="519">
        <f t="shared" si="65"/>
        <v>1.2647291786009969</v>
      </c>
      <c r="AA45" s="246">
        <f t="shared" si="65"/>
        <v>2.0712036285759559</v>
      </c>
      <c r="AB45" s="519">
        <f t="shared" si="66"/>
        <v>1.2192563485500001</v>
      </c>
      <c r="AC45" s="246">
        <f t="shared" si="66"/>
        <v>1.0833003385270001</v>
      </c>
      <c r="AD45" s="519">
        <f t="shared" si="67"/>
        <v>0.16985029597589751</v>
      </c>
      <c r="AE45" s="561">
        <f t="shared" si="67"/>
        <v>6.7048869558413965E-2</v>
      </c>
      <c r="AF45" s="558">
        <f t="shared" si="68"/>
        <v>2.6538358231268946</v>
      </c>
      <c r="AG45" s="569">
        <f t="shared" si="68"/>
        <v>3.2215528366613699</v>
      </c>
    </row>
    <row r="46" spans="1:33">
      <c r="A46" s="531" t="s">
        <v>287</v>
      </c>
      <c r="B46" s="532">
        <v>0</v>
      </c>
      <c r="C46" s="533">
        <v>0</v>
      </c>
      <c r="D46" s="532">
        <v>1.0555920000000001</v>
      </c>
      <c r="E46" s="533">
        <v>0.87696000000000029</v>
      </c>
      <c r="F46" s="532">
        <v>0.13717599999999999</v>
      </c>
      <c r="G46" s="533">
        <v>0.135432</v>
      </c>
      <c r="H46" s="532">
        <v>0.1839276809999997</v>
      </c>
      <c r="I46" s="533">
        <v>0.16510668000030132</v>
      </c>
      <c r="J46" s="532">
        <v>5.0431403699999953</v>
      </c>
      <c r="K46" s="533">
        <v>4.46358844399969</v>
      </c>
      <c r="L46" s="532">
        <v>0</v>
      </c>
      <c r="M46" s="533">
        <v>0</v>
      </c>
      <c r="N46" s="532">
        <v>0</v>
      </c>
      <c r="O46" s="533">
        <v>0</v>
      </c>
      <c r="P46" s="532">
        <v>0</v>
      </c>
      <c r="Q46" s="533">
        <v>0</v>
      </c>
      <c r="R46" s="532">
        <v>4.7843251435565219E-2</v>
      </c>
      <c r="S46" s="533">
        <v>2.622368315335067E-2</v>
      </c>
      <c r="T46" s="532">
        <v>0</v>
      </c>
      <c r="U46" s="533">
        <v>0</v>
      </c>
      <c r="V46" s="532">
        <v>7.5884854278048988E-2</v>
      </c>
      <c r="W46" s="533">
        <v>6.5281859864751449E-2</v>
      </c>
      <c r="X46" s="532">
        <f t="shared" si="64"/>
        <v>0</v>
      </c>
      <c r="Y46" s="533">
        <f t="shared" si="64"/>
        <v>0</v>
      </c>
      <c r="Z46" s="532">
        <f t="shared" si="65"/>
        <v>6.4198360509999954</v>
      </c>
      <c r="AA46" s="533">
        <f t="shared" si="65"/>
        <v>5.6410871239999913</v>
      </c>
      <c r="AB46" s="532">
        <f t="shared" si="66"/>
        <v>0</v>
      </c>
      <c r="AC46" s="533">
        <f t="shared" si="66"/>
        <v>0</v>
      </c>
      <c r="AD46" s="532">
        <f t="shared" si="67"/>
        <v>0.1237281057136142</v>
      </c>
      <c r="AE46" s="562">
        <f t="shared" si="67"/>
        <v>9.1505543018102126E-2</v>
      </c>
      <c r="AF46" s="576">
        <f t="shared" si="68"/>
        <v>6.54356415671361</v>
      </c>
      <c r="AG46" s="577">
        <f t="shared" si="68"/>
        <v>5.7325926670180936</v>
      </c>
    </row>
    <row r="47" spans="1:33" ht="15.75">
      <c r="A47" s="528" t="s">
        <v>288</v>
      </c>
      <c r="B47" s="529">
        <v>35.765999999999998</v>
      </c>
      <c r="C47" s="530">
        <v>35.981999999999999</v>
      </c>
      <c r="D47" s="529">
        <v>142.85490000000001</v>
      </c>
      <c r="E47" s="530">
        <v>142.83809999999997</v>
      </c>
      <c r="F47" s="529">
        <v>142.85490000000001</v>
      </c>
      <c r="G47" s="530">
        <v>142.83809999999997</v>
      </c>
      <c r="H47" s="529">
        <v>142.85490000000001</v>
      </c>
      <c r="I47" s="530">
        <v>142.83809999999997</v>
      </c>
      <c r="J47" s="529">
        <v>142.85490000000001</v>
      </c>
      <c r="K47" s="530">
        <v>142.83809999999997</v>
      </c>
      <c r="L47" s="529">
        <v>20.839963871500014</v>
      </c>
      <c r="M47" s="530">
        <v>20.304472092770013</v>
      </c>
      <c r="N47" s="529">
        <v>20.839963871500014</v>
      </c>
      <c r="O47" s="530">
        <v>20.304472092770013</v>
      </c>
      <c r="P47" s="529">
        <v>15.264028949999997</v>
      </c>
      <c r="Q47" s="530">
        <v>4.960454429999996</v>
      </c>
      <c r="R47" s="529">
        <v>3.2168228789805196</v>
      </c>
      <c r="S47" s="530">
        <v>3.1170252099611999</v>
      </c>
      <c r="T47" s="529">
        <v>3.3363218199999998</v>
      </c>
      <c r="U47" s="530">
        <v>3.0722697599999997</v>
      </c>
      <c r="V47" s="529">
        <v>3.4476599999999999</v>
      </c>
      <c r="W47" s="530">
        <v>4.6278359700000005</v>
      </c>
      <c r="X47" s="529">
        <f t="shared" si="64"/>
        <v>35.765999999999998</v>
      </c>
      <c r="Y47" s="530">
        <f t="shared" si="64"/>
        <v>35.981999999999999</v>
      </c>
      <c r="Z47" s="529">
        <f>D47</f>
        <v>142.85490000000001</v>
      </c>
      <c r="AA47" s="530">
        <f>E47</f>
        <v>142.83809999999997</v>
      </c>
      <c r="AB47" s="529">
        <f>L47</f>
        <v>20.839963871500014</v>
      </c>
      <c r="AC47" s="530">
        <f>M47</f>
        <v>20.304472092770013</v>
      </c>
      <c r="AD47" s="529">
        <f t="shared" si="67"/>
        <v>10.00080469898052</v>
      </c>
      <c r="AE47" s="560">
        <f t="shared" si="67"/>
        <v>10.817130939961199</v>
      </c>
      <c r="AF47" s="559">
        <v>0</v>
      </c>
      <c r="AG47" s="575">
        <v>0</v>
      </c>
    </row>
    <row r="48" spans="1:33" ht="15.75">
      <c r="A48" s="538" t="s">
        <v>289</v>
      </c>
      <c r="B48" s="539">
        <v>2.3085612033775092E-2</v>
      </c>
      <c r="C48" s="540">
        <v>1.9617738869434718E-2</v>
      </c>
      <c r="D48" s="539">
        <v>6.4689415623825309E-3</v>
      </c>
      <c r="E48" s="540">
        <v>6.478569574499775E-3</v>
      </c>
      <c r="F48" s="539">
        <v>2.4853104973014575E-3</v>
      </c>
      <c r="G48" s="540">
        <v>2.5728045915605993E-3</v>
      </c>
      <c r="H48" s="539">
        <v>0</v>
      </c>
      <c r="I48" s="540">
        <v>0</v>
      </c>
      <c r="J48" s="539">
        <v>4.908469362968991E-2</v>
      </c>
      <c r="K48" s="541">
        <v>4.6787621789984642E-2</v>
      </c>
      <c r="L48" s="539">
        <v>0.23442651749766957</v>
      </c>
      <c r="M48" s="540">
        <v>0.23340069329423663</v>
      </c>
      <c r="N48" s="539">
        <v>3.204685200310424E-2</v>
      </c>
      <c r="O48" s="541">
        <v>3.8732489769090592E-2</v>
      </c>
      <c r="P48" s="539">
        <v>6.5939340346966527E-3</v>
      </c>
      <c r="Q48" s="540">
        <v>2.1868964130369019E-2</v>
      </c>
      <c r="R48" s="539">
        <v>0.17911729293537348</v>
      </c>
      <c r="S48" s="541">
        <v>0.18984485923820779</v>
      </c>
      <c r="T48" s="539">
        <v>1.7811386181422788E-2</v>
      </c>
      <c r="U48" s="541">
        <v>1.9977101800871418E-2</v>
      </c>
      <c r="V48" s="539">
        <v>8.2248333290970241E-2</v>
      </c>
      <c r="W48" s="541">
        <v>4.3388873192746195E-2</v>
      </c>
      <c r="X48" s="696">
        <f t="shared" ref="X48" si="69">X42/X47</f>
        <v>2.3085612033775092E-2</v>
      </c>
      <c r="Y48" s="541">
        <f t="shared" ref="Y48" si="70">Y42/Y47</f>
        <v>1.9617738869434718E-2</v>
      </c>
      <c r="Z48" s="696">
        <f t="shared" ref="Z48" si="71">Z42/Z47</f>
        <v>7.3080531914277574E-2</v>
      </c>
      <c r="AA48" s="541">
        <f t="shared" ref="AA48" si="72">AA42/AA47</f>
        <v>6.6888377560024651E-2</v>
      </c>
      <c r="AB48" s="696">
        <f t="shared" ref="AB48" si="73">AB42/AB47</f>
        <v>0.26647336950077377</v>
      </c>
      <c r="AC48" s="541">
        <f t="shared" ref="AC48" si="74">AC42/AC47</f>
        <v>0.27213318306332723</v>
      </c>
      <c r="AD48" s="696">
        <f t="shared" ref="AD48" si="75">AD42/AD47</f>
        <v>7.9538530076336031E-2</v>
      </c>
      <c r="AE48" s="697">
        <f t="shared" ref="AE48" si="76">AE42/AE47</f>
        <v>7.0482395679133752E-2</v>
      </c>
      <c r="AF48" s="566">
        <v>0</v>
      </c>
      <c r="AG48" s="574">
        <v>0</v>
      </c>
    </row>
  </sheetData>
  <mergeCells count="34">
    <mergeCell ref="AF3:AG3"/>
    <mergeCell ref="F3:G3"/>
    <mergeCell ref="J3:K3"/>
    <mergeCell ref="R3:S3"/>
    <mergeCell ref="T3:U3"/>
    <mergeCell ref="V3:W3"/>
    <mergeCell ref="X3:Y3"/>
    <mergeCell ref="N3:O3"/>
    <mergeCell ref="P3:Q3"/>
    <mergeCell ref="Z3:AA3"/>
    <mergeCell ref="AD3:AE3"/>
    <mergeCell ref="L3:M3"/>
    <mergeCell ref="H3:I3"/>
    <mergeCell ref="AB3:AC3"/>
    <mergeCell ref="A3:A4"/>
    <mergeCell ref="B3:C3"/>
    <mergeCell ref="D3:E3"/>
    <mergeCell ref="A27:A28"/>
    <mergeCell ref="B27:C27"/>
    <mergeCell ref="D27:E27"/>
    <mergeCell ref="F27:G27"/>
    <mergeCell ref="H27:I27"/>
    <mergeCell ref="J27:K27"/>
    <mergeCell ref="L27:M27"/>
    <mergeCell ref="N27:O27"/>
    <mergeCell ref="P27:Q27"/>
    <mergeCell ref="R27:S27"/>
    <mergeCell ref="AD27:AE27"/>
    <mergeCell ref="AF27:AG27"/>
    <mergeCell ref="T27:U27"/>
    <mergeCell ref="V27:W27"/>
    <mergeCell ref="X27:Y27"/>
    <mergeCell ref="Z27:AA27"/>
    <mergeCell ref="AB27:AC27"/>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102"/>
  <sheetViews>
    <sheetView showGridLines="0" topLeftCell="B3" zoomScale="90" zoomScaleNormal="90" workbookViewId="0">
      <pane xSplit="1" ySplit="4" topLeftCell="L7" activePane="bottomRight" state="frozen"/>
      <selection activeCell="B3" sqref="B3"/>
      <selection pane="topRight" activeCell="C3" sqref="C3"/>
      <selection pane="bottomLeft" activeCell="B7" sqref="B7"/>
      <selection pane="bottomRight" activeCell="V64" sqref="V64"/>
    </sheetView>
  </sheetViews>
  <sheetFormatPr baseColWidth="10" defaultColWidth="11.42578125" defaultRowHeight="12.75"/>
  <cols>
    <col min="1" max="1" width="76.7109375" style="255" customWidth="1"/>
    <col min="2" max="2" width="55.7109375" style="255" customWidth="1"/>
    <col min="3" max="3" width="12.5703125" style="255" customWidth="1"/>
    <col min="4" max="4" width="12" style="255" customWidth="1"/>
    <col min="5" max="5" width="14.7109375" style="255" customWidth="1"/>
    <col min="6" max="6" width="13" style="255" customWidth="1"/>
    <col min="7" max="7" width="13.42578125" style="255" customWidth="1"/>
    <col min="8" max="8" width="14.5703125" style="255" customWidth="1"/>
    <col min="9" max="9" width="17.140625" style="255" customWidth="1"/>
    <col min="10" max="11" width="14.140625" style="255" customWidth="1"/>
    <col min="12" max="13" width="14" style="255" customWidth="1"/>
    <col min="14" max="15" width="12.85546875" style="200" customWidth="1"/>
    <col min="16" max="25" width="11.42578125" style="200" customWidth="1"/>
    <col min="26" max="26" width="11.42578125" style="200"/>
    <col min="27" max="28" width="11.42578125" style="255"/>
    <col min="34" max="34" width="29.85546875" bestFit="1" customWidth="1"/>
    <col min="35" max="45" width="15.85546875" customWidth="1"/>
  </cols>
  <sheetData>
    <row r="1" spans="1:31">
      <c r="A1" s="252"/>
      <c r="B1" s="253"/>
      <c r="C1" s="251"/>
      <c r="D1" s="251"/>
      <c r="E1" s="251"/>
      <c r="F1" s="251"/>
      <c r="G1" s="200"/>
      <c r="H1" s="236"/>
      <c r="I1" s="251"/>
      <c r="J1" s="251"/>
      <c r="K1" s="251"/>
      <c r="L1" s="251"/>
      <c r="M1" s="251"/>
      <c r="N1" s="251"/>
      <c r="O1" s="251"/>
      <c r="P1" s="251"/>
      <c r="Q1" s="251"/>
      <c r="R1" s="251"/>
      <c r="S1" s="251"/>
      <c r="T1" s="251"/>
      <c r="U1" s="251"/>
      <c r="V1" s="251"/>
      <c r="W1" s="251"/>
      <c r="X1" s="251"/>
      <c r="Y1" s="251"/>
      <c r="Z1" s="251"/>
      <c r="AA1" s="252"/>
      <c r="AB1" s="252"/>
    </row>
    <row r="2" spans="1:31">
      <c r="A2" s="252"/>
      <c r="B2" s="253"/>
      <c r="C2" s="251"/>
      <c r="D2" s="251"/>
      <c r="E2" s="251"/>
      <c r="F2" s="251"/>
      <c r="G2" s="236"/>
      <c r="H2" s="236"/>
      <c r="I2" s="251"/>
      <c r="J2" s="251"/>
      <c r="K2" s="251"/>
      <c r="L2" s="251"/>
      <c r="M2" s="251"/>
      <c r="N2" s="251"/>
      <c r="O2" s="251"/>
      <c r="P2" s="251"/>
      <c r="Q2" s="251"/>
      <c r="R2" s="251"/>
      <c r="S2" s="251"/>
      <c r="T2" s="251"/>
      <c r="U2" s="251"/>
      <c r="V2" s="251"/>
      <c r="W2" s="251"/>
      <c r="X2" s="251"/>
      <c r="Y2" s="251"/>
      <c r="Z2" s="251"/>
      <c r="AA2" s="252"/>
      <c r="AB2" s="252"/>
    </row>
    <row r="3" spans="1:31" ht="25.5" customHeight="1">
      <c r="B3" s="254"/>
      <c r="C3" s="578" t="s">
        <v>169</v>
      </c>
      <c r="D3" s="579" t="s">
        <v>290</v>
      </c>
      <c r="E3" s="579" t="s">
        <v>171</v>
      </c>
      <c r="F3" s="579" t="s">
        <v>173</v>
      </c>
      <c r="G3" s="579" t="s">
        <v>174</v>
      </c>
      <c r="H3" s="579" t="s">
        <v>291</v>
      </c>
      <c r="I3" s="580" t="s">
        <v>178</v>
      </c>
      <c r="J3" s="905" t="s">
        <v>63</v>
      </c>
      <c r="K3" s="906"/>
      <c r="L3" s="905" t="s">
        <v>292</v>
      </c>
      <c r="M3" s="906"/>
      <c r="N3" s="905" t="s">
        <v>71</v>
      </c>
      <c r="O3" s="906"/>
      <c r="P3" s="905" t="s">
        <v>112</v>
      </c>
      <c r="Q3" s="906"/>
      <c r="R3" s="905" t="s">
        <v>293</v>
      </c>
      <c r="S3" s="906"/>
      <c r="T3" s="905" t="s">
        <v>294</v>
      </c>
      <c r="U3" s="906"/>
      <c r="V3" s="905" t="s">
        <v>295</v>
      </c>
      <c r="W3" s="906"/>
      <c r="X3" s="905" t="s">
        <v>86</v>
      </c>
      <c r="Y3" s="906"/>
      <c r="Z3" s="905" t="s">
        <v>466</v>
      </c>
      <c r="AA3" s="906"/>
      <c r="AB3" s="905" t="s">
        <v>476</v>
      </c>
      <c r="AC3" s="906"/>
      <c r="AD3" s="905" t="s">
        <v>477</v>
      </c>
      <c r="AE3" s="906"/>
    </row>
    <row r="4" spans="1:31" ht="25.5">
      <c r="B4" s="256"/>
      <c r="C4" s="581" t="s">
        <v>500</v>
      </c>
      <c r="D4" s="581" t="s">
        <v>500</v>
      </c>
      <c r="E4" s="581" t="s">
        <v>500</v>
      </c>
      <c r="F4" s="581" t="s">
        <v>500</v>
      </c>
      <c r="G4" s="581" t="s">
        <v>500</v>
      </c>
      <c r="H4" s="581" t="s">
        <v>500</v>
      </c>
      <c r="I4" s="581" t="s">
        <v>500</v>
      </c>
      <c r="J4" s="582" t="s">
        <v>469</v>
      </c>
      <c r="K4" s="582" t="s">
        <v>501</v>
      </c>
      <c r="L4" s="582" t="s">
        <v>469</v>
      </c>
      <c r="M4" s="582" t="s">
        <v>501</v>
      </c>
      <c r="N4" s="582" t="s">
        <v>469</v>
      </c>
      <c r="O4" s="582" t="s">
        <v>501</v>
      </c>
      <c r="P4" s="582" t="s">
        <v>469</v>
      </c>
      <c r="Q4" s="582" t="s">
        <v>501</v>
      </c>
      <c r="R4" s="582" t="s">
        <v>469</v>
      </c>
      <c r="S4" s="582" t="s">
        <v>501</v>
      </c>
      <c r="T4" s="582" t="s">
        <v>469</v>
      </c>
      <c r="U4" s="582" t="s">
        <v>501</v>
      </c>
      <c r="V4" s="582" t="s">
        <v>469</v>
      </c>
      <c r="W4" s="582" t="s">
        <v>501</v>
      </c>
      <c r="X4" s="582" t="s">
        <v>469</v>
      </c>
      <c r="Y4" s="582" t="s">
        <v>501</v>
      </c>
      <c r="Z4" s="582" t="s">
        <v>469</v>
      </c>
      <c r="AA4" s="582" t="s">
        <v>501</v>
      </c>
      <c r="AB4" s="582" t="s">
        <v>469</v>
      </c>
      <c r="AC4" s="582" t="s">
        <v>501</v>
      </c>
      <c r="AD4" s="582" t="s">
        <v>469</v>
      </c>
      <c r="AE4" s="582" t="s">
        <v>501</v>
      </c>
    </row>
    <row r="5" spans="1:31">
      <c r="B5" s="256"/>
      <c r="C5" s="583" t="s">
        <v>222</v>
      </c>
      <c r="D5" s="583" t="s">
        <v>222</v>
      </c>
      <c r="E5" s="583" t="s">
        <v>222</v>
      </c>
      <c r="F5" s="583" t="s">
        <v>222</v>
      </c>
      <c r="G5" s="583" t="s">
        <v>222</v>
      </c>
      <c r="H5" s="583" t="s">
        <v>222</v>
      </c>
      <c r="I5" s="583" t="s">
        <v>222</v>
      </c>
      <c r="J5" s="583" t="s">
        <v>222</v>
      </c>
      <c r="K5" s="583" t="s">
        <v>222</v>
      </c>
      <c r="L5" s="583" t="s">
        <v>222</v>
      </c>
      <c r="M5" s="583" t="s">
        <v>222</v>
      </c>
      <c r="N5" s="583" t="s">
        <v>222</v>
      </c>
      <c r="O5" s="583" t="s">
        <v>222</v>
      </c>
      <c r="P5" s="583" t="s">
        <v>222</v>
      </c>
      <c r="Q5" s="583" t="s">
        <v>222</v>
      </c>
      <c r="R5" s="583" t="s">
        <v>222</v>
      </c>
      <c r="S5" s="583" t="s">
        <v>222</v>
      </c>
      <c r="T5" s="583" t="s">
        <v>222</v>
      </c>
      <c r="U5" s="583" t="s">
        <v>222</v>
      </c>
      <c r="V5" s="583" t="s">
        <v>222</v>
      </c>
      <c r="W5" s="583" t="s">
        <v>222</v>
      </c>
      <c r="X5" s="583" t="s">
        <v>222</v>
      </c>
      <c r="Y5" s="583" t="s">
        <v>222</v>
      </c>
      <c r="Z5" s="583" t="s">
        <v>222</v>
      </c>
      <c r="AA5" s="583" t="s">
        <v>222</v>
      </c>
      <c r="AB5" s="583" t="s">
        <v>222</v>
      </c>
      <c r="AC5" s="583" t="s">
        <v>222</v>
      </c>
      <c r="AD5" s="583" t="s">
        <v>222</v>
      </c>
      <c r="AE5" s="583" t="s">
        <v>222</v>
      </c>
    </row>
    <row r="6" spans="1:31">
      <c r="B6" s="257"/>
      <c r="C6" s="258"/>
      <c r="D6" s="258"/>
      <c r="E6" s="258"/>
      <c r="F6" s="258"/>
      <c r="G6" s="258"/>
      <c r="H6" s="258"/>
      <c r="I6" s="258"/>
      <c r="J6" s="258"/>
      <c r="K6" s="258"/>
      <c r="L6" s="258"/>
      <c r="M6" s="258"/>
      <c r="N6" s="258"/>
      <c r="O6" s="258"/>
      <c r="P6" s="258"/>
      <c r="Q6" s="258"/>
      <c r="R6" s="258"/>
      <c r="S6" s="258"/>
      <c r="T6" s="258"/>
      <c r="U6" s="258"/>
      <c r="V6" s="258"/>
      <c r="W6" s="258"/>
      <c r="X6" s="258"/>
      <c r="Y6" s="258"/>
      <c r="Z6" s="258"/>
      <c r="AB6" s="258"/>
      <c r="AC6" s="255"/>
      <c r="AD6" s="258"/>
      <c r="AE6" s="255"/>
    </row>
    <row r="7" spans="1:31">
      <c r="A7" s="255" t="s">
        <v>296</v>
      </c>
      <c r="B7" s="197" t="s">
        <v>296</v>
      </c>
      <c r="C7" s="259">
        <v>18.978999999999999</v>
      </c>
      <c r="D7" s="259">
        <v>387.18700000000001</v>
      </c>
      <c r="E7" s="259">
        <v>406.166</v>
      </c>
      <c r="F7" s="259">
        <v>8.7999999999999995E-2</v>
      </c>
      <c r="G7" s="259">
        <v>0</v>
      </c>
      <c r="H7" s="259">
        <v>406.07799999999997</v>
      </c>
      <c r="I7" s="259">
        <v>406.166</v>
      </c>
      <c r="J7" s="259">
        <v>0</v>
      </c>
      <c r="K7" s="259">
        <v>0</v>
      </c>
      <c r="L7" s="259">
        <v>0</v>
      </c>
      <c r="M7" s="259">
        <v>0</v>
      </c>
      <c r="N7" s="259">
        <v>0</v>
      </c>
      <c r="O7" s="259">
        <v>0</v>
      </c>
      <c r="P7" s="259">
        <v>-0.28899999999999998</v>
      </c>
      <c r="Q7" s="259">
        <v>-0.63100000000000001</v>
      </c>
      <c r="R7" s="259">
        <v>-0.30900000000000005</v>
      </c>
      <c r="S7" s="259">
        <v>-0.67100000000000004</v>
      </c>
      <c r="T7" s="259">
        <v>0.42599999999999999</v>
      </c>
      <c r="U7" s="259">
        <v>8.0000000000000002E-3</v>
      </c>
      <c r="V7" s="259">
        <v>0.11699999999999999</v>
      </c>
      <c r="W7" s="259">
        <v>-0.66400000000000003</v>
      </c>
      <c r="X7" s="259">
        <v>-1.03</v>
      </c>
      <c r="Y7" s="259">
        <v>-1.03</v>
      </c>
      <c r="Z7" s="259">
        <v>-0.91299999999999992</v>
      </c>
      <c r="AA7" s="259">
        <v>-1.694</v>
      </c>
      <c r="AB7" s="259">
        <v>-38.655999999999992</v>
      </c>
      <c r="AC7" s="259">
        <v>-54.668999999999997</v>
      </c>
      <c r="AD7" s="259">
        <v>-39.569000000000003</v>
      </c>
      <c r="AE7" s="259">
        <v>-56.363</v>
      </c>
    </row>
    <row r="8" spans="1:31">
      <c r="A8" s="255" t="s">
        <v>297</v>
      </c>
      <c r="B8" s="103" t="s">
        <v>297</v>
      </c>
      <c r="C8" s="259">
        <v>77.096999999999994</v>
      </c>
      <c r="D8" s="259">
        <v>68.828000000000003</v>
      </c>
      <c r="E8" s="259">
        <v>145.92500000000001</v>
      </c>
      <c r="F8" s="259">
        <v>26.623999999999999</v>
      </c>
      <c r="G8" s="259">
        <v>13.21</v>
      </c>
      <c r="H8" s="259">
        <v>106.09099999999999</v>
      </c>
      <c r="I8" s="259">
        <v>145.92500000000001</v>
      </c>
      <c r="J8" s="259">
        <v>12.784999999999998</v>
      </c>
      <c r="K8" s="259">
        <v>25.350999999999999</v>
      </c>
      <c r="L8" s="259">
        <v>-1.353</v>
      </c>
      <c r="M8" s="259">
        <v>-2.6</v>
      </c>
      <c r="N8" s="259">
        <v>11.432</v>
      </c>
      <c r="O8" s="259">
        <v>22.751000000000001</v>
      </c>
      <c r="P8" s="259">
        <v>8.4369999999999976</v>
      </c>
      <c r="Q8" s="259">
        <v>17.111999999999998</v>
      </c>
      <c r="R8" s="259">
        <v>8.27</v>
      </c>
      <c r="S8" s="259">
        <v>16.908999999999999</v>
      </c>
      <c r="T8" s="259">
        <v>-1.5739999999999998</v>
      </c>
      <c r="U8" s="259">
        <v>-4.68</v>
      </c>
      <c r="V8" s="259">
        <v>6.6959999999999988</v>
      </c>
      <c r="W8" s="259">
        <v>12.228999999999999</v>
      </c>
      <c r="X8" s="259">
        <v>-5.6260000000000012</v>
      </c>
      <c r="Y8" s="259">
        <v>-8.2390000000000008</v>
      </c>
      <c r="Z8" s="259">
        <v>1.0700000000000003</v>
      </c>
      <c r="AA8" s="259">
        <v>3.99</v>
      </c>
      <c r="AB8" s="259">
        <v>-3.1550000000000002</v>
      </c>
      <c r="AC8" s="259">
        <v>-6.907</v>
      </c>
      <c r="AD8" s="259">
        <v>-2.085</v>
      </c>
      <c r="AE8" s="259">
        <v>-2.9169999999999998</v>
      </c>
    </row>
    <row r="9" spans="1:31">
      <c r="A9" s="255" t="s">
        <v>298</v>
      </c>
      <c r="B9" s="103" t="s">
        <v>298</v>
      </c>
      <c r="C9" s="259">
        <v>409.95800000000003</v>
      </c>
      <c r="D9" s="259">
        <v>2632.4569999999999</v>
      </c>
      <c r="E9" s="259">
        <v>3042.415</v>
      </c>
      <c r="F9" s="259">
        <v>821.27300000000002</v>
      </c>
      <c r="G9" s="259">
        <v>892.65499999999997</v>
      </c>
      <c r="H9" s="259">
        <v>1328.4870000000001</v>
      </c>
      <c r="I9" s="259">
        <v>3042.415</v>
      </c>
      <c r="J9" s="259">
        <v>448.69200000000006</v>
      </c>
      <c r="K9" s="259">
        <v>858.58900000000006</v>
      </c>
      <c r="L9" s="259">
        <v>-233.92499999999995</v>
      </c>
      <c r="M9" s="259">
        <v>-509.64499999999998</v>
      </c>
      <c r="N9" s="259">
        <v>214.76700000000002</v>
      </c>
      <c r="O9" s="259">
        <v>348.94400000000002</v>
      </c>
      <c r="P9" s="259">
        <v>129.09299999999999</v>
      </c>
      <c r="Q9" s="259">
        <v>151.55799999999999</v>
      </c>
      <c r="R9" s="259">
        <v>73.085000000000008</v>
      </c>
      <c r="S9" s="259">
        <v>37.57</v>
      </c>
      <c r="T9" s="259">
        <v>40.623999999999995</v>
      </c>
      <c r="U9" s="259">
        <v>28.597999999999999</v>
      </c>
      <c r="V9" s="259">
        <v>113.655</v>
      </c>
      <c r="W9" s="259">
        <v>66.113</v>
      </c>
      <c r="X9" s="259">
        <v>-43.365000000000002</v>
      </c>
      <c r="Y9" s="259">
        <v>-13.911</v>
      </c>
      <c r="Z9" s="259">
        <v>70.289999999999992</v>
      </c>
      <c r="AA9" s="259">
        <v>52.201999999999998</v>
      </c>
      <c r="AB9" s="259">
        <v>-121.32299999999998</v>
      </c>
      <c r="AC9" s="259">
        <v>-171.58099999999999</v>
      </c>
      <c r="AD9" s="259">
        <v>-51.033000000000001</v>
      </c>
      <c r="AE9" s="259">
        <v>-119.379</v>
      </c>
    </row>
    <row r="10" spans="1:31">
      <c r="A10" s="255" t="s">
        <v>299</v>
      </c>
      <c r="B10" s="103" t="s">
        <v>299</v>
      </c>
      <c r="C10" s="259">
        <v>42.744</v>
      </c>
      <c r="D10" s="259">
        <v>0.58299999999999996</v>
      </c>
      <c r="E10" s="259">
        <v>43.326999999999998</v>
      </c>
      <c r="F10" s="259">
        <v>42.023000000000003</v>
      </c>
      <c r="G10" s="259">
        <v>9.5000000000000001E-2</v>
      </c>
      <c r="H10" s="259">
        <v>1.2090000000000001</v>
      </c>
      <c r="I10" s="259">
        <v>43.326999999999998</v>
      </c>
      <c r="J10" s="259">
        <v>3.1E-2</v>
      </c>
      <c r="K10" s="259">
        <v>6.5000000000000002E-2</v>
      </c>
      <c r="L10" s="259">
        <v>0</v>
      </c>
      <c r="M10" s="259">
        <v>0</v>
      </c>
      <c r="N10" s="259">
        <v>3.1E-2</v>
      </c>
      <c r="O10" s="259">
        <v>6.5000000000000002E-2</v>
      </c>
      <c r="P10" s="259">
        <v>-0.15600000000000003</v>
      </c>
      <c r="Q10" s="259">
        <v>-0.26400000000000001</v>
      </c>
      <c r="R10" s="259">
        <v>-0.17599999999999999</v>
      </c>
      <c r="S10" s="259">
        <v>-0.35399999999999998</v>
      </c>
      <c r="T10" s="259">
        <v>5.6999999999999995E-2</v>
      </c>
      <c r="U10" s="259">
        <v>4.3999999999999997E-2</v>
      </c>
      <c r="V10" s="259">
        <v>-0.11899999999999999</v>
      </c>
      <c r="W10" s="259">
        <v>-0.31</v>
      </c>
      <c r="X10" s="259">
        <v>0</v>
      </c>
      <c r="Y10" s="259">
        <v>0</v>
      </c>
      <c r="Z10" s="259">
        <v>-0.11899999999999999</v>
      </c>
      <c r="AA10" s="259">
        <v>-0.31</v>
      </c>
      <c r="AB10" s="259">
        <v>-0.112</v>
      </c>
      <c r="AC10" s="259">
        <v>-0.159</v>
      </c>
      <c r="AD10" s="259">
        <v>-0.23099999999999998</v>
      </c>
      <c r="AE10" s="259">
        <v>-0.46899999999999997</v>
      </c>
    </row>
    <row r="11" spans="1:31">
      <c r="A11" s="255" t="s">
        <v>300</v>
      </c>
      <c r="B11" s="103" t="s">
        <v>300</v>
      </c>
      <c r="C11" s="259">
        <v>186.79599999999999</v>
      </c>
      <c r="D11" s="259">
        <v>642.11400000000003</v>
      </c>
      <c r="E11" s="259">
        <v>828.91</v>
      </c>
      <c r="F11" s="259">
        <v>26.722000000000001</v>
      </c>
      <c r="G11" s="259">
        <v>13.21</v>
      </c>
      <c r="H11" s="259">
        <v>788.97799999999995</v>
      </c>
      <c r="I11" s="259">
        <v>828.91</v>
      </c>
      <c r="J11" s="259">
        <v>12.784999999999998</v>
      </c>
      <c r="K11" s="259">
        <v>25.350999999999999</v>
      </c>
      <c r="L11" s="259">
        <v>-1.353</v>
      </c>
      <c r="M11" s="259">
        <v>-2.6</v>
      </c>
      <c r="N11" s="259">
        <v>11.432</v>
      </c>
      <c r="O11" s="259">
        <v>22.751000000000001</v>
      </c>
      <c r="P11" s="259">
        <v>8.1269999999999989</v>
      </c>
      <c r="Q11" s="259">
        <v>16.462</v>
      </c>
      <c r="R11" s="259">
        <v>7.9399999999999995</v>
      </c>
      <c r="S11" s="259">
        <v>16.218</v>
      </c>
      <c r="T11" s="259">
        <v>0.4269999999999996</v>
      </c>
      <c r="U11" s="259">
        <v>-5.5410000000000004</v>
      </c>
      <c r="V11" s="259">
        <v>38.606999999999999</v>
      </c>
      <c r="W11" s="259">
        <v>33.034999999999997</v>
      </c>
      <c r="X11" s="259">
        <v>-15.670000000000002</v>
      </c>
      <c r="Y11" s="259">
        <v>-18.283000000000001</v>
      </c>
      <c r="Z11" s="259">
        <v>22.937000000000001</v>
      </c>
      <c r="AA11" s="259">
        <v>14.752000000000001</v>
      </c>
      <c r="AB11" s="259">
        <v>-70.484999999999999</v>
      </c>
      <c r="AC11" s="259">
        <v>-100.685</v>
      </c>
      <c r="AD11" s="259">
        <v>-47.548000000000009</v>
      </c>
      <c r="AE11" s="259">
        <v>-85.933000000000007</v>
      </c>
    </row>
    <row r="12" spans="1:31">
      <c r="A12" s="255" t="s">
        <v>301</v>
      </c>
      <c r="B12" s="103" t="s">
        <v>301</v>
      </c>
      <c r="C12" s="259">
        <v>578.125</v>
      </c>
      <c r="D12" s="259">
        <v>5493.4219999999996</v>
      </c>
      <c r="E12" s="259">
        <v>6071.5469999999996</v>
      </c>
      <c r="F12" s="259">
        <v>841.66300000000001</v>
      </c>
      <c r="G12" s="259">
        <v>889.44600000000003</v>
      </c>
      <c r="H12" s="259">
        <v>4340.4380000000001</v>
      </c>
      <c r="I12" s="259">
        <v>6071.5469999999996</v>
      </c>
      <c r="J12" s="259">
        <v>226.642</v>
      </c>
      <c r="K12" s="259">
        <v>415.798</v>
      </c>
      <c r="L12" s="259">
        <v>-83.768999999999991</v>
      </c>
      <c r="M12" s="259">
        <v>-129.83799999999999</v>
      </c>
      <c r="N12" s="259">
        <v>142.87299999999999</v>
      </c>
      <c r="O12" s="259">
        <v>285.95999999999998</v>
      </c>
      <c r="P12" s="259">
        <v>118.03200000000001</v>
      </c>
      <c r="Q12" s="259">
        <v>253.02</v>
      </c>
      <c r="R12" s="259">
        <v>70.923000000000016</v>
      </c>
      <c r="S12" s="259">
        <v>158.46100000000001</v>
      </c>
      <c r="T12" s="259">
        <v>-23.462000000000003</v>
      </c>
      <c r="U12" s="259">
        <v>-33.404000000000003</v>
      </c>
      <c r="V12" s="259">
        <v>47.625</v>
      </c>
      <c r="W12" s="259">
        <v>125.221</v>
      </c>
      <c r="X12" s="259">
        <v>-11.46</v>
      </c>
      <c r="Y12" s="259">
        <v>-19.486000000000001</v>
      </c>
      <c r="Z12" s="259">
        <v>36.165000000000006</v>
      </c>
      <c r="AA12" s="259">
        <v>105.735</v>
      </c>
      <c r="AB12" s="259">
        <v>521.71699999999998</v>
      </c>
      <c r="AC12" s="259">
        <v>1291.4929999999999</v>
      </c>
      <c r="AD12" s="259">
        <v>557.88200000000006</v>
      </c>
      <c r="AE12" s="259">
        <v>1397.2280000000001</v>
      </c>
    </row>
    <row r="13" spans="1:31">
      <c r="A13" s="255" t="s">
        <v>214</v>
      </c>
      <c r="B13" s="103" t="s">
        <v>214</v>
      </c>
      <c r="C13" s="259">
        <v>70.938999999999993</v>
      </c>
      <c r="D13" s="259">
        <v>80.192999999999998</v>
      </c>
      <c r="E13" s="259">
        <v>151.13200000000001</v>
      </c>
      <c r="F13" s="259">
        <v>44.57</v>
      </c>
      <c r="G13" s="259">
        <v>10.007</v>
      </c>
      <c r="H13" s="259">
        <v>96.555000000000007</v>
      </c>
      <c r="I13" s="259">
        <v>151.13200000000001</v>
      </c>
      <c r="J13" s="259">
        <v>33.167999999999999</v>
      </c>
      <c r="K13" s="259">
        <v>77.016999999999996</v>
      </c>
      <c r="L13" s="259">
        <v>-16.623999999999999</v>
      </c>
      <c r="M13" s="259">
        <v>-39.655999999999999</v>
      </c>
      <c r="N13" s="259">
        <v>16.543999999999997</v>
      </c>
      <c r="O13" s="259">
        <v>37.360999999999997</v>
      </c>
      <c r="P13" s="259">
        <v>14.181000000000001</v>
      </c>
      <c r="Q13" s="259">
        <v>31.991</v>
      </c>
      <c r="R13" s="259">
        <v>11.69</v>
      </c>
      <c r="S13" s="259">
        <v>27.036999999999999</v>
      </c>
      <c r="T13" s="259">
        <v>1.2010000000000001</v>
      </c>
      <c r="U13" s="259">
        <v>1.613</v>
      </c>
      <c r="V13" s="259">
        <v>12.891999999999999</v>
      </c>
      <c r="W13" s="259">
        <v>28.651</v>
      </c>
      <c r="X13" s="259">
        <v>-4.4179999999999993</v>
      </c>
      <c r="Y13" s="259">
        <v>-9.8089999999999993</v>
      </c>
      <c r="Z13" s="259">
        <v>8.4739999999999984</v>
      </c>
      <c r="AA13" s="259">
        <v>18.841999999999999</v>
      </c>
      <c r="AB13" s="259">
        <v>5.4569999999999999</v>
      </c>
      <c r="AC13" s="259">
        <v>11.952</v>
      </c>
      <c r="AD13" s="259">
        <v>13.931000000000001</v>
      </c>
      <c r="AE13" s="259">
        <v>30.794</v>
      </c>
    </row>
    <row r="14" spans="1:31">
      <c r="A14" s="255" t="s">
        <v>215</v>
      </c>
      <c r="B14" s="103" t="s">
        <v>215</v>
      </c>
      <c r="C14" s="259">
        <v>37.576000000000001</v>
      </c>
      <c r="D14" s="259">
        <v>298.714</v>
      </c>
      <c r="E14" s="259">
        <v>336.29</v>
      </c>
      <c r="F14" s="259">
        <v>57.523000000000003</v>
      </c>
      <c r="G14" s="259">
        <v>113.965</v>
      </c>
      <c r="H14" s="259">
        <v>164.80199999999999</v>
      </c>
      <c r="I14" s="259">
        <v>336.29</v>
      </c>
      <c r="J14" s="259">
        <v>17.240000000000002</v>
      </c>
      <c r="K14" s="259">
        <v>36.53</v>
      </c>
      <c r="L14" s="259">
        <v>-3.5090000000000003</v>
      </c>
      <c r="M14" s="259">
        <v>-6.1130000000000004</v>
      </c>
      <c r="N14" s="259">
        <v>13.731000000000002</v>
      </c>
      <c r="O14" s="259">
        <v>30.417000000000002</v>
      </c>
      <c r="P14" s="259">
        <v>12.729000000000001</v>
      </c>
      <c r="Q14" s="259">
        <v>28.192</v>
      </c>
      <c r="R14" s="259">
        <v>12.492999999999999</v>
      </c>
      <c r="S14" s="259">
        <v>28.027999999999999</v>
      </c>
      <c r="T14" s="259">
        <v>-1.5569999999999999</v>
      </c>
      <c r="U14" s="259">
        <v>-4.8769999999999998</v>
      </c>
      <c r="V14" s="259">
        <v>10.935</v>
      </c>
      <c r="W14" s="259">
        <v>23.151</v>
      </c>
      <c r="X14" s="259">
        <v>-3.7200000000000006</v>
      </c>
      <c r="Y14" s="259">
        <v>-7.8730000000000002</v>
      </c>
      <c r="Z14" s="259">
        <v>7.2149999999999999</v>
      </c>
      <c r="AA14" s="259">
        <v>15.278</v>
      </c>
      <c r="AB14" s="259">
        <v>9.0169999999999995</v>
      </c>
      <c r="AC14" s="259">
        <v>21.084</v>
      </c>
      <c r="AD14" s="259">
        <v>16.232000000000003</v>
      </c>
      <c r="AE14" s="259">
        <v>36.362000000000002</v>
      </c>
    </row>
    <row r="15" spans="1:31">
      <c r="A15" s="255" t="s">
        <v>302</v>
      </c>
      <c r="B15" s="103" t="s">
        <v>302</v>
      </c>
      <c r="C15" s="259">
        <v>185.15899999999999</v>
      </c>
      <c r="D15" s="259">
        <v>64.608000000000004</v>
      </c>
      <c r="E15" s="259">
        <v>249.767</v>
      </c>
      <c r="F15" s="259">
        <v>75.415000000000006</v>
      </c>
      <c r="G15" s="259">
        <v>0.314</v>
      </c>
      <c r="H15" s="259">
        <v>174.03800000000001</v>
      </c>
      <c r="I15" s="259">
        <v>249.767</v>
      </c>
      <c r="J15" s="259">
        <v>2.5999999999999999E-2</v>
      </c>
      <c r="K15" s="259">
        <v>2.5999999999999999E-2</v>
      </c>
      <c r="L15" s="259">
        <v>0</v>
      </c>
      <c r="M15" s="259">
        <v>0</v>
      </c>
      <c r="N15" s="259">
        <v>2.5999999999999999E-2</v>
      </c>
      <c r="O15" s="259">
        <v>2.5999999999999999E-2</v>
      </c>
      <c r="P15" s="259">
        <v>-4.2999999999999997E-2</v>
      </c>
      <c r="Q15" s="259">
        <v>-8.8999999999999996E-2</v>
      </c>
      <c r="R15" s="259">
        <v>-4.2999999999999997E-2</v>
      </c>
      <c r="S15" s="259">
        <v>-8.8999999999999996E-2</v>
      </c>
      <c r="T15" s="259">
        <v>6.1049999999999995</v>
      </c>
      <c r="U15" s="259">
        <v>11.459</v>
      </c>
      <c r="V15" s="259">
        <v>6.0619999999999994</v>
      </c>
      <c r="W15" s="259">
        <v>11.369</v>
      </c>
      <c r="X15" s="259">
        <v>-2.06</v>
      </c>
      <c r="Y15" s="259">
        <v>-3.863</v>
      </c>
      <c r="Z15" s="259">
        <v>4.0020000000000007</v>
      </c>
      <c r="AA15" s="259">
        <v>7.5060000000000002</v>
      </c>
      <c r="AB15" s="259">
        <v>8.3430000000000017</v>
      </c>
      <c r="AC15" s="259">
        <v>20.167000000000002</v>
      </c>
      <c r="AD15" s="259">
        <v>12.344999999999999</v>
      </c>
      <c r="AE15" s="259">
        <v>27.672999999999998</v>
      </c>
    </row>
    <row r="16" spans="1:31">
      <c r="A16" s="255" t="s">
        <v>303</v>
      </c>
      <c r="B16" s="103" t="s">
        <v>303</v>
      </c>
      <c r="C16" s="259">
        <v>661.53599999999994</v>
      </c>
      <c r="D16" s="259">
        <v>2172.7440000000001</v>
      </c>
      <c r="E16" s="259">
        <v>2834.28</v>
      </c>
      <c r="F16" s="259">
        <v>972.50300000000004</v>
      </c>
      <c r="G16" s="259">
        <v>877.05399999999997</v>
      </c>
      <c r="H16" s="259">
        <v>984.72299999999996</v>
      </c>
      <c r="I16" s="259">
        <v>2834.28</v>
      </c>
      <c r="J16" s="259">
        <v>403.22099999999995</v>
      </c>
      <c r="K16" s="259">
        <v>737.41099999999994</v>
      </c>
      <c r="L16" s="259">
        <v>-257.88800000000003</v>
      </c>
      <c r="M16" s="259">
        <v>-470.65100000000001</v>
      </c>
      <c r="N16" s="259">
        <v>145.33299999999997</v>
      </c>
      <c r="O16" s="259">
        <v>266.76</v>
      </c>
      <c r="P16" s="259">
        <v>106.21199999999999</v>
      </c>
      <c r="Q16" s="259">
        <v>185.25399999999999</v>
      </c>
      <c r="R16" s="259">
        <v>68.088999999999999</v>
      </c>
      <c r="S16" s="259">
        <v>108.42400000000001</v>
      </c>
      <c r="T16" s="259">
        <v>-46.261000000000003</v>
      </c>
      <c r="U16" s="259">
        <v>-78.045000000000002</v>
      </c>
      <c r="V16" s="259">
        <v>21.829000000000001</v>
      </c>
      <c r="W16" s="259">
        <v>30.379000000000001</v>
      </c>
      <c r="X16" s="259">
        <v>-7.2929999999999993</v>
      </c>
      <c r="Y16" s="259">
        <v>-10.084</v>
      </c>
      <c r="Z16" s="259">
        <v>14.536000000000001</v>
      </c>
      <c r="AA16" s="259">
        <v>20.295000000000002</v>
      </c>
      <c r="AB16" s="259">
        <v>45.361999999999995</v>
      </c>
      <c r="AC16" s="259">
        <v>114.011</v>
      </c>
      <c r="AD16" s="259">
        <v>59.89800000000001</v>
      </c>
      <c r="AE16" s="259">
        <v>134.30600000000001</v>
      </c>
    </row>
    <row r="17" spans="1:31">
      <c r="A17" s="255" t="s">
        <v>304</v>
      </c>
      <c r="B17" s="103" t="s">
        <v>304</v>
      </c>
      <c r="C17" s="259">
        <v>813.06600000000003</v>
      </c>
      <c r="D17" s="259">
        <v>2885.1350000000002</v>
      </c>
      <c r="E17" s="259">
        <v>3698.201</v>
      </c>
      <c r="F17" s="259">
        <v>1376.7159999999999</v>
      </c>
      <c r="G17" s="259">
        <v>765.49699999999996</v>
      </c>
      <c r="H17" s="259">
        <v>1555.9880000000001</v>
      </c>
      <c r="I17" s="259">
        <v>3698.201</v>
      </c>
      <c r="J17" s="259">
        <v>403.31300000000005</v>
      </c>
      <c r="K17" s="259">
        <v>801.81100000000004</v>
      </c>
      <c r="L17" s="259">
        <v>-277.48899999999998</v>
      </c>
      <c r="M17" s="259">
        <v>-534.32799999999997</v>
      </c>
      <c r="N17" s="259">
        <v>125.82400000000001</v>
      </c>
      <c r="O17" s="259">
        <v>267.483</v>
      </c>
      <c r="P17" s="259">
        <v>80.59899999999999</v>
      </c>
      <c r="Q17" s="259">
        <v>182.05699999999999</v>
      </c>
      <c r="R17" s="259">
        <v>14.965999999999994</v>
      </c>
      <c r="S17" s="259">
        <v>61.98</v>
      </c>
      <c r="T17" s="259">
        <v>-36.620999999999995</v>
      </c>
      <c r="U17" s="259">
        <v>-76.281999999999996</v>
      </c>
      <c r="V17" s="259">
        <v>-21.654</v>
      </c>
      <c r="W17" s="259">
        <v>-14.302</v>
      </c>
      <c r="X17" s="259">
        <v>10.033999999999999</v>
      </c>
      <c r="Y17" s="259">
        <v>11.154999999999999</v>
      </c>
      <c r="Z17" s="259">
        <v>-11.620000000000001</v>
      </c>
      <c r="AA17" s="259">
        <v>-3.1469999999999998</v>
      </c>
      <c r="AB17" s="259">
        <v>72.807000000000002</v>
      </c>
      <c r="AC17" s="259">
        <v>183.745</v>
      </c>
      <c r="AD17" s="259">
        <v>61.187000000000012</v>
      </c>
      <c r="AE17" s="259">
        <v>180.59800000000001</v>
      </c>
    </row>
    <row r="18" spans="1:31">
      <c r="A18" s="255" t="s">
        <v>323</v>
      </c>
      <c r="B18" s="103" t="s">
        <v>305</v>
      </c>
      <c r="C18" s="259">
        <v>110.563</v>
      </c>
      <c r="D18" s="259">
        <v>171.22800000000001</v>
      </c>
      <c r="E18" s="259">
        <v>281.791</v>
      </c>
      <c r="F18" s="259">
        <v>144.19800000000001</v>
      </c>
      <c r="G18" s="259">
        <v>7.0659999999999998</v>
      </c>
      <c r="H18" s="259">
        <v>130.52699999999999</v>
      </c>
      <c r="I18" s="259">
        <v>281.791</v>
      </c>
      <c r="J18" s="259">
        <v>8.2190000000000012</v>
      </c>
      <c r="K18" s="259">
        <v>20.742000000000001</v>
      </c>
      <c r="L18" s="259">
        <v>-2.4350000000000005</v>
      </c>
      <c r="M18" s="259">
        <v>-7.78</v>
      </c>
      <c r="N18" s="259">
        <v>5.7839999999999998</v>
      </c>
      <c r="O18" s="259">
        <v>12.962</v>
      </c>
      <c r="P18" s="259">
        <v>0.2330000000000001</v>
      </c>
      <c r="Q18" s="259">
        <v>2.9180000000000001</v>
      </c>
      <c r="R18" s="259">
        <v>-1.5070000000000001</v>
      </c>
      <c r="S18" s="259">
        <v>-0.64700000000000002</v>
      </c>
      <c r="T18" s="259">
        <v>-2.9000000000000026E-2</v>
      </c>
      <c r="U18" s="259">
        <v>0.90400000000000003</v>
      </c>
      <c r="V18" s="259">
        <v>-1.536</v>
      </c>
      <c r="W18" s="259">
        <v>0.25700000000000001</v>
      </c>
      <c r="X18" s="259">
        <v>0.22299999999999998</v>
      </c>
      <c r="Y18" s="259">
        <v>-0.61199999999999999</v>
      </c>
      <c r="Z18" s="259">
        <v>-1.3129999999999999</v>
      </c>
      <c r="AA18" s="259">
        <v>-0.35499999999999998</v>
      </c>
      <c r="AB18" s="259">
        <v>6.1319999999999997</v>
      </c>
      <c r="AC18" s="259">
        <v>15.249000000000001</v>
      </c>
      <c r="AD18" s="259">
        <v>4.8190000000000008</v>
      </c>
      <c r="AE18" s="259">
        <v>14.894</v>
      </c>
    </row>
    <row r="19" spans="1:31">
      <c r="A19" s="255" t="s">
        <v>306</v>
      </c>
      <c r="B19" s="103" t="s">
        <v>306</v>
      </c>
      <c r="C19" s="259">
        <v>1308.1130000000001</v>
      </c>
      <c r="D19" s="259">
        <v>5034.5339999999997</v>
      </c>
      <c r="E19" s="259">
        <v>6342.6469999999999</v>
      </c>
      <c r="F19" s="259">
        <v>1847.386</v>
      </c>
      <c r="G19" s="259">
        <v>2805.0540000000001</v>
      </c>
      <c r="H19" s="259">
        <v>1690.2070000000001</v>
      </c>
      <c r="I19" s="259">
        <v>6342.6469999999999</v>
      </c>
      <c r="J19" s="259">
        <v>952.54700000000003</v>
      </c>
      <c r="K19" s="259">
        <v>1797.2660000000001</v>
      </c>
      <c r="L19" s="259">
        <v>-668.08899999999994</v>
      </c>
      <c r="M19" s="259">
        <v>-1210.454</v>
      </c>
      <c r="N19" s="259">
        <v>284.45800000000003</v>
      </c>
      <c r="O19" s="259">
        <v>586.81200000000001</v>
      </c>
      <c r="P19" s="259">
        <v>204.33200000000002</v>
      </c>
      <c r="Q19" s="259">
        <v>413.69600000000003</v>
      </c>
      <c r="R19" s="259">
        <v>94.818999999999988</v>
      </c>
      <c r="S19" s="259">
        <v>220.23099999999999</v>
      </c>
      <c r="T19" s="259">
        <v>-79.091000000000008</v>
      </c>
      <c r="U19" s="259">
        <v>-145.54300000000001</v>
      </c>
      <c r="V19" s="259">
        <v>15.726999999999997</v>
      </c>
      <c r="W19" s="259">
        <v>74.686999999999998</v>
      </c>
      <c r="X19" s="259">
        <v>-4.8360000000000003</v>
      </c>
      <c r="Y19" s="259">
        <v>-4.907</v>
      </c>
      <c r="Z19" s="259">
        <v>10.890999999999998</v>
      </c>
      <c r="AA19" s="259">
        <v>69.78</v>
      </c>
      <c r="AB19" s="259">
        <v>42.071999999999989</v>
      </c>
      <c r="AC19" s="259">
        <v>159.51</v>
      </c>
      <c r="AD19" s="259">
        <v>52.962999999999994</v>
      </c>
      <c r="AE19" s="259">
        <v>229.29</v>
      </c>
    </row>
    <row r="20" spans="1:31">
      <c r="A20" s="255" t="s">
        <v>307</v>
      </c>
      <c r="B20" s="103" t="s">
        <v>307</v>
      </c>
      <c r="C20" s="259">
        <v>3665.3359999999998</v>
      </c>
      <c r="D20" s="259">
        <v>17014.052</v>
      </c>
      <c r="E20" s="259">
        <v>20679.387999999999</v>
      </c>
      <c r="F20" s="259">
        <v>3934.6309999999999</v>
      </c>
      <c r="G20" s="259">
        <v>4887.0460000000003</v>
      </c>
      <c r="H20" s="259">
        <v>11857.710999999999</v>
      </c>
      <c r="I20" s="259">
        <v>20679.387999999999</v>
      </c>
      <c r="J20" s="259">
        <v>2069.518</v>
      </c>
      <c r="K20" s="259">
        <v>3944.7950000000001</v>
      </c>
      <c r="L20" s="259">
        <v>-1340.2429999999999</v>
      </c>
      <c r="M20" s="259">
        <v>-2482.636</v>
      </c>
      <c r="N20" s="259">
        <v>729.27500000000009</v>
      </c>
      <c r="O20" s="259">
        <v>1462.1590000000001</v>
      </c>
      <c r="P20" s="259">
        <v>503.24699999999996</v>
      </c>
      <c r="Q20" s="259">
        <v>1012.785</v>
      </c>
      <c r="R20" s="259">
        <v>232.596</v>
      </c>
      <c r="S20" s="259">
        <v>505.90600000000001</v>
      </c>
      <c r="T20" s="259">
        <v>-133.19299999999998</v>
      </c>
      <c r="U20" s="259">
        <v>-231.60499999999999</v>
      </c>
      <c r="V20" s="259">
        <v>99.288999999999987</v>
      </c>
      <c r="W20" s="259">
        <v>274.11399999999998</v>
      </c>
      <c r="X20" s="259">
        <v>-28.524000000000001</v>
      </c>
      <c r="Y20" s="259">
        <v>-65.548000000000002</v>
      </c>
      <c r="Z20" s="259">
        <v>70.765000000000015</v>
      </c>
      <c r="AA20" s="259">
        <v>208.566</v>
      </c>
      <c r="AB20" s="259">
        <v>514.27700000000004</v>
      </c>
      <c r="AC20" s="259">
        <v>1342.509</v>
      </c>
      <c r="AD20" s="259">
        <v>585.04200000000003</v>
      </c>
      <c r="AE20" s="259">
        <v>1551.075</v>
      </c>
    </row>
    <row r="21" spans="1:31">
      <c r="A21" s="255" t="s">
        <v>308</v>
      </c>
      <c r="B21" s="103" t="s">
        <v>308</v>
      </c>
      <c r="C21" s="259">
        <v>953.82</v>
      </c>
      <c r="D21" s="259">
        <v>6071.1120000000001</v>
      </c>
      <c r="E21" s="259">
        <v>7024.9319999999998</v>
      </c>
      <c r="F21" s="259">
        <v>1635.8779999999999</v>
      </c>
      <c r="G21" s="259">
        <v>2264.1149999999998</v>
      </c>
      <c r="H21" s="259">
        <v>3124.9389999999999</v>
      </c>
      <c r="I21" s="259">
        <v>7024.9319999999998</v>
      </c>
      <c r="J21" s="259">
        <v>854.56200000000001</v>
      </c>
      <c r="K21" s="259">
        <v>1748.258</v>
      </c>
      <c r="L21" s="259">
        <v>-390.29500000000007</v>
      </c>
      <c r="M21" s="259">
        <v>-809.57500000000005</v>
      </c>
      <c r="N21" s="259">
        <v>464.267</v>
      </c>
      <c r="O21" s="259">
        <v>938.68299999999999</v>
      </c>
      <c r="P21" s="259">
        <v>372.97400000000005</v>
      </c>
      <c r="Q21" s="259">
        <v>786.26800000000003</v>
      </c>
      <c r="R21" s="259">
        <v>310.39899999999994</v>
      </c>
      <c r="S21" s="259">
        <v>672.02099999999996</v>
      </c>
      <c r="T21" s="259">
        <v>-98.53</v>
      </c>
      <c r="U21" s="259">
        <v>-157.69200000000001</v>
      </c>
      <c r="V21" s="259">
        <v>222.03399999999999</v>
      </c>
      <c r="W21" s="259">
        <v>524.57799999999997</v>
      </c>
      <c r="X21" s="259">
        <v>-75.31</v>
      </c>
      <c r="Y21" s="259">
        <v>-174.93600000000001</v>
      </c>
      <c r="Z21" s="259">
        <v>146.72399999999999</v>
      </c>
      <c r="AA21" s="259">
        <v>349.642</v>
      </c>
      <c r="AB21" s="259">
        <v>88.736999999999995</v>
      </c>
      <c r="AC21" s="259">
        <v>247.965</v>
      </c>
      <c r="AD21" s="259">
        <v>235.46099999999996</v>
      </c>
      <c r="AE21" s="259">
        <v>597.60699999999997</v>
      </c>
    </row>
    <row r="22" spans="1:31">
      <c r="A22" s="255" t="s">
        <v>309</v>
      </c>
      <c r="B22" s="103" t="s">
        <v>309</v>
      </c>
      <c r="C22" s="259">
        <v>5.125</v>
      </c>
      <c r="D22" s="259">
        <v>2.2170000000000001</v>
      </c>
      <c r="E22" s="259">
        <v>7.3419999999999996</v>
      </c>
      <c r="F22" s="259">
        <v>3.8220000000000001</v>
      </c>
      <c r="G22" s="259">
        <v>0</v>
      </c>
      <c r="H22" s="259">
        <v>3.52</v>
      </c>
      <c r="I22" s="259">
        <v>7.3419999999999996</v>
      </c>
      <c r="J22" s="259">
        <v>8.3669999999999991</v>
      </c>
      <c r="K22" s="259">
        <v>17.091999999999999</v>
      </c>
      <c r="L22" s="259">
        <v>-7.4309999999999992</v>
      </c>
      <c r="M22" s="259">
        <v>-14.712999999999999</v>
      </c>
      <c r="N22" s="259">
        <v>0.93599999999999994</v>
      </c>
      <c r="O22" s="259">
        <v>2.379</v>
      </c>
      <c r="P22" s="259">
        <v>0.47899999999999987</v>
      </c>
      <c r="Q22" s="259">
        <v>1.5509999999999999</v>
      </c>
      <c r="R22" s="259">
        <v>0.43300000000000005</v>
      </c>
      <c r="S22" s="259">
        <v>1.4510000000000001</v>
      </c>
      <c r="T22" s="259">
        <v>-1.6E-2</v>
      </c>
      <c r="U22" s="259">
        <v>-5.5E-2</v>
      </c>
      <c r="V22" s="259">
        <v>0.42000000000000004</v>
      </c>
      <c r="W22" s="259">
        <v>1.399</v>
      </c>
      <c r="X22" s="259">
        <v>-0.15400000000000003</v>
      </c>
      <c r="Y22" s="259">
        <v>-0.504</v>
      </c>
      <c r="Z22" s="259">
        <v>0.26600000000000001</v>
      </c>
      <c r="AA22" s="259">
        <v>0.89500000000000002</v>
      </c>
      <c r="AB22" s="259">
        <v>9.0999999999999998E-2</v>
      </c>
      <c r="AC22" s="259">
        <v>0.21299999999999999</v>
      </c>
      <c r="AD22" s="259">
        <v>0.3570000000000001</v>
      </c>
      <c r="AE22" s="259">
        <v>1.1080000000000001</v>
      </c>
    </row>
    <row r="23" spans="1:31">
      <c r="A23" s="255" t="s">
        <v>310</v>
      </c>
      <c r="B23" s="103" t="s">
        <v>310</v>
      </c>
      <c r="C23" s="259">
        <v>50.627000000000002</v>
      </c>
      <c r="D23" s="259">
        <v>173.37700000000001</v>
      </c>
      <c r="E23" s="259">
        <v>224.00399999999999</v>
      </c>
      <c r="F23" s="259">
        <v>9.5380000000000003</v>
      </c>
      <c r="G23" s="259">
        <v>0.85699999999999998</v>
      </c>
      <c r="H23" s="259">
        <v>213.60900000000001</v>
      </c>
      <c r="I23" s="259">
        <v>224.00399999999999</v>
      </c>
      <c r="J23" s="259">
        <v>0.94199999999999995</v>
      </c>
      <c r="K23" s="259">
        <v>1.8919999999999999</v>
      </c>
      <c r="L23" s="259">
        <v>0</v>
      </c>
      <c r="M23" s="259">
        <v>0</v>
      </c>
      <c r="N23" s="259">
        <v>0.94199999999999995</v>
      </c>
      <c r="O23" s="259">
        <v>1.8919999999999999</v>
      </c>
      <c r="P23" s="259">
        <v>0.21999999999999997</v>
      </c>
      <c r="Q23" s="259">
        <v>0.41099999999999998</v>
      </c>
      <c r="R23" s="259">
        <v>7.5000000000000011E-2</v>
      </c>
      <c r="S23" s="259">
        <v>0.13900000000000001</v>
      </c>
      <c r="T23" s="259">
        <v>0.33499999999999996</v>
      </c>
      <c r="U23" s="259">
        <v>0.58899999999999997</v>
      </c>
      <c r="V23" s="259">
        <v>0.40899999999999997</v>
      </c>
      <c r="W23" s="259">
        <v>0.72799999999999998</v>
      </c>
      <c r="X23" s="259">
        <v>-8.0999999999999961E-2</v>
      </c>
      <c r="Y23" s="259">
        <v>-0.81299999999999994</v>
      </c>
      <c r="Z23" s="259">
        <v>0.32799999999999996</v>
      </c>
      <c r="AA23" s="259">
        <v>-8.5000000000000006E-2</v>
      </c>
      <c r="AB23" s="259">
        <v>0</v>
      </c>
      <c r="AC23" s="259">
        <v>0</v>
      </c>
      <c r="AD23" s="259">
        <v>0.32799999999999996</v>
      </c>
      <c r="AE23" s="259">
        <v>-8.5000000000000006E-2</v>
      </c>
    </row>
    <row r="24" spans="1:31">
      <c r="A24" s="255" t="s">
        <v>465</v>
      </c>
      <c r="B24" s="103" t="s">
        <v>311</v>
      </c>
      <c r="C24" s="259">
        <v>10.33</v>
      </c>
      <c r="D24" s="259">
        <v>73.757999999999996</v>
      </c>
      <c r="E24" s="259">
        <v>84.087999999999994</v>
      </c>
      <c r="F24" s="259">
        <v>97.53</v>
      </c>
      <c r="G24" s="259">
        <v>21</v>
      </c>
      <c r="H24" s="259">
        <v>-34.442</v>
      </c>
      <c r="I24" s="259">
        <v>84.087999999999994</v>
      </c>
      <c r="J24" s="259">
        <v>3.3820000000000001</v>
      </c>
      <c r="K24" s="259">
        <v>6.375</v>
      </c>
      <c r="L24" s="259">
        <v>-1.8999999999999996E-2</v>
      </c>
      <c r="M24" s="259">
        <v>-3.5999999999999997E-2</v>
      </c>
      <c r="N24" s="259">
        <v>3.3630000000000004</v>
      </c>
      <c r="O24" s="259">
        <v>6.3390000000000004</v>
      </c>
      <c r="P24" s="259">
        <v>2.1830000000000003</v>
      </c>
      <c r="Q24" s="259">
        <v>4.3140000000000001</v>
      </c>
      <c r="R24" s="259">
        <v>0.72899999999999998</v>
      </c>
      <c r="S24" s="259">
        <v>1.411</v>
      </c>
      <c r="T24" s="259">
        <v>-1.5010000000000001</v>
      </c>
      <c r="U24" s="259">
        <v>-2.6190000000000002</v>
      </c>
      <c r="V24" s="259">
        <v>-0.77200000000000002</v>
      </c>
      <c r="W24" s="259">
        <v>-1.208</v>
      </c>
      <c r="X24" s="259">
        <v>0</v>
      </c>
      <c r="Y24" s="259">
        <v>0</v>
      </c>
      <c r="Z24" s="259">
        <v>-0.77200000000000002</v>
      </c>
      <c r="AA24" s="259">
        <v>-1.208</v>
      </c>
      <c r="AB24" s="259">
        <v>0</v>
      </c>
      <c r="AC24" s="259">
        <v>0</v>
      </c>
      <c r="AD24" s="259">
        <v>-0.77200000000000002</v>
      </c>
      <c r="AE24" s="259">
        <v>-1.208</v>
      </c>
    </row>
    <row r="25" spans="1:31">
      <c r="A25" s="255" t="s">
        <v>312</v>
      </c>
      <c r="B25" s="103" t="s">
        <v>312</v>
      </c>
      <c r="C25" s="259">
        <v>16.437000000000001</v>
      </c>
      <c r="D25" s="259">
        <v>6.1859999999999999</v>
      </c>
      <c r="E25" s="259">
        <v>22.623000000000001</v>
      </c>
      <c r="F25" s="259">
        <v>18.280999999999999</v>
      </c>
      <c r="G25" s="259">
        <v>2.75</v>
      </c>
      <c r="H25" s="259">
        <v>1.5920000000000001</v>
      </c>
      <c r="I25" s="259">
        <v>22.623000000000001</v>
      </c>
      <c r="J25" s="259">
        <v>20.233999999999998</v>
      </c>
      <c r="K25" s="259">
        <v>35.216999999999999</v>
      </c>
      <c r="L25" s="259">
        <v>-18.253</v>
      </c>
      <c r="M25" s="259">
        <v>-31.407</v>
      </c>
      <c r="N25" s="259">
        <v>1.9810000000000001</v>
      </c>
      <c r="O25" s="259">
        <v>3.81</v>
      </c>
      <c r="P25" s="259">
        <v>0.33899999999999997</v>
      </c>
      <c r="Q25" s="259">
        <v>0.58499999999999996</v>
      </c>
      <c r="R25" s="259">
        <v>0.02</v>
      </c>
      <c r="S25" s="259">
        <v>-3.0000000000000001E-3</v>
      </c>
      <c r="T25" s="259">
        <v>-8.6999999999999994E-2</v>
      </c>
      <c r="U25" s="259">
        <v>-0.14199999999999999</v>
      </c>
      <c r="V25" s="259">
        <v>-6.5999999999999989E-2</v>
      </c>
      <c r="W25" s="259">
        <v>-0.14399999999999999</v>
      </c>
      <c r="X25" s="259">
        <v>0</v>
      </c>
      <c r="Y25" s="259">
        <v>0</v>
      </c>
      <c r="Z25" s="259">
        <v>-6.5999999999999989E-2</v>
      </c>
      <c r="AA25" s="259">
        <v>-0.14399999999999999</v>
      </c>
      <c r="AB25" s="259">
        <v>0</v>
      </c>
      <c r="AC25" s="259">
        <v>0</v>
      </c>
      <c r="AD25" s="259">
        <v>-6.5999999999999989E-2</v>
      </c>
      <c r="AE25" s="259">
        <v>-0.14399999999999999</v>
      </c>
    </row>
    <row r="26" spans="1:31">
      <c r="A26" s="255" t="s">
        <v>313</v>
      </c>
      <c r="B26" s="197" t="s">
        <v>313</v>
      </c>
      <c r="C26" s="259">
        <v>61.133000000000003</v>
      </c>
      <c r="D26" s="259">
        <v>54.859000000000002</v>
      </c>
      <c r="E26" s="259">
        <v>115.992</v>
      </c>
      <c r="F26" s="259">
        <v>33.171999999999997</v>
      </c>
      <c r="G26" s="259">
        <v>12.305</v>
      </c>
      <c r="H26" s="259">
        <v>70.515000000000001</v>
      </c>
      <c r="I26" s="259">
        <v>115.992</v>
      </c>
      <c r="J26" s="259">
        <v>3.5640000000000001</v>
      </c>
      <c r="K26" s="259">
        <v>7.6760000000000002</v>
      </c>
      <c r="L26" s="259">
        <v>-0.67400000000000004</v>
      </c>
      <c r="M26" s="259">
        <v>-1.556</v>
      </c>
      <c r="N26" s="259">
        <v>2.89</v>
      </c>
      <c r="O26" s="259">
        <v>6.12</v>
      </c>
      <c r="P26" s="259">
        <v>2.2450000000000001</v>
      </c>
      <c r="Q26" s="259">
        <v>4.9770000000000003</v>
      </c>
      <c r="R26" s="259">
        <v>1.754</v>
      </c>
      <c r="S26" s="259">
        <v>4.1379999999999999</v>
      </c>
      <c r="T26" s="259">
        <v>3.3000000000000002E-2</v>
      </c>
      <c r="U26" s="259">
        <v>-2.1999999999999999E-2</v>
      </c>
      <c r="V26" s="259">
        <v>1.7869999999999995</v>
      </c>
      <c r="W26" s="259">
        <v>4.1159999999999997</v>
      </c>
      <c r="X26" s="259">
        <v>-0.25000000000000006</v>
      </c>
      <c r="Y26" s="259">
        <v>-0.55300000000000005</v>
      </c>
      <c r="Z26" s="259">
        <v>1.5370000000000004</v>
      </c>
      <c r="AA26" s="259">
        <v>3.5630000000000002</v>
      </c>
      <c r="AB26" s="259">
        <v>0</v>
      </c>
      <c r="AC26" s="259">
        <v>0</v>
      </c>
      <c r="AD26" s="259">
        <v>1.5370000000000004</v>
      </c>
      <c r="AE26" s="259">
        <v>3.5630000000000002</v>
      </c>
    </row>
    <row r="27" spans="1:31">
      <c r="A27" s="255" t="s">
        <v>314</v>
      </c>
      <c r="B27" s="197" t="s">
        <v>314</v>
      </c>
      <c r="C27" s="259">
        <v>0</v>
      </c>
      <c r="D27" s="259">
        <v>0</v>
      </c>
      <c r="E27" s="259">
        <v>0</v>
      </c>
      <c r="F27" s="259">
        <v>0</v>
      </c>
      <c r="G27" s="259">
        <v>0</v>
      </c>
      <c r="H27" s="259">
        <v>0</v>
      </c>
      <c r="I27" s="259">
        <v>0</v>
      </c>
      <c r="J27" s="259">
        <v>0.29199999999999998</v>
      </c>
      <c r="K27" s="259">
        <v>0.70199999999999996</v>
      </c>
      <c r="L27" s="259">
        <v>-4.1000000000000002E-2</v>
      </c>
      <c r="M27" s="259">
        <v>-4.1000000000000002E-2</v>
      </c>
      <c r="N27" s="259">
        <v>0.25100000000000006</v>
      </c>
      <c r="O27" s="259">
        <v>0.66100000000000003</v>
      </c>
      <c r="P27" s="259">
        <v>0.16400000000000001</v>
      </c>
      <c r="Q27" s="259">
        <v>0.38700000000000001</v>
      </c>
      <c r="R27" s="259">
        <v>0.09</v>
      </c>
      <c r="S27" s="259">
        <v>5.0999999999999997E-2</v>
      </c>
      <c r="T27" s="259">
        <v>0.10199999999999998</v>
      </c>
      <c r="U27" s="259">
        <v>0.41299999999999998</v>
      </c>
      <c r="V27" s="259">
        <v>0.191</v>
      </c>
      <c r="W27" s="259">
        <v>0.46400000000000002</v>
      </c>
      <c r="X27" s="259">
        <v>-0.02</v>
      </c>
      <c r="Y27" s="259">
        <v>-4.9000000000000002E-2</v>
      </c>
      <c r="Z27" s="259">
        <v>0.17099999999999999</v>
      </c>
      <c r="AA27" s="259">
        <v>0.41499999999999998</v>
      </c>
      <c r="AB27" s="259">
        <v>0</v>
      </c>
      <c r="AC27" s="259">
        <v>0</v>
      </c>
      <c r="AD27" s="259">
        <v>0.17099999999999999</v>
      </c>
      <c r="AE27" s="259">
        <v>0.41499999999999998</v>
      </c>
    </row>
    <row r="28" spans="1:31">
      <c r="A28" s="255" t="s">
        <v>315</v>
      </c>
      <c r="B28" s="197" t="s">
        <v>315</v>
      </c>
      <c r="C28" s="259">
        <v>47.05</v>
      </c>
      <c r="D28" s="259">
        <v>286.56299999999999</v>
      </c>
      <c r="E28" s="259">
        <v>333.613</v>
      </c>
      <c r="F28" s="259">
        <v>1.5640000000000001</v>
      </c>
      <c r="G28" s="259">
        <v>3.1E-2</v>
      </c>
      <c r="H28" s="259">
        <v>332.01799999999997</v>
      </c>
      <c r="I28" s="259">
        <v>333.613</v>
      </c>
      <c r="J28" s="259">
        <v>6.0389999999999997</v>
      </c>
      <c r="K28" s="259">
        <v>14.574999999999999</v>
      </c>
      <c r="L28" s="259">
        <v>-1.3610000000000002</v>
      </c>
      <c r="M28" s="259">
        <v>-2.7730000000000001</v>
      </c>
      <c r="N28" s="259">
        <v>4.6779999999999999</v>
      </c>
      <c r="O28" s="259">
        <v>11.802</v>
      </c>
      <c r="P28" s="259">
        <v>3.5179999999999998</v>
      </c>
      <c r="Q28" s="259">
        <v>9.657</v>
      </c>
      <c r="R28" s="259">
        <v>1.2230000000000003</v>
      </c>
      <c r="S28" s="259">
        <v>5.0590000000000002</v>
      </c>
      <c r="T28" s="259">
        <v>6.0000000000000019E-3</v>
      </c>
      <c r="U28" s="259">
        <v>1.7000000000000001E-2</v>
      </c>
      <c r="V28" s="259">
        <v>1.2290000000000001</v>
      </c>
      <c r="W28" s="259">
        <v>5.077</v>
      </c>
      <c r="X28" s="259">
        <v>-0.42900000000000005</v>
      </c>
      <c r="Y28" s="259">
        <v>-1.028</v>
      </c>
      <c r="Z28" s="259">
        <v>0.80000000000000027</v>
      </c>
      <c r="AA28" s="259">
        <v>4.0490000000000004</v>
      </c>
      <c r="AB28" s="259">
        <v>0</v>
      </c>
      <c r="AC28" s="259">
        <v>0</v>
      </c>
      <c r="AD28" s="259">
        <v>0.80000000000000027</v>
      </c>
      <c r="AE28" s="259">
        <v>4.0490000000000004</v>
      </c>
    </row>
    <row r="29" spans="1:31">
      <c r="A29" s="255" t="s">
        <v>316</v>
      </c>
      <c r="B29" s="197" t="s">
        <v>316</v>
      </c>
      <c r="C29" s="259">
        <v>92.414000000000001</v>
      </c>
      <c r="D29" s="259">
        <v>204.727</v>
      </c>
      <c r="E29" s="259">
        <v>297.14100000000002</v>
      </c>
      <c r="F29" s="259">
        <v>53.466999999999999</v>
      </c>
      <c r="G29" s="259">
        <v>9.1999999999999998E-2</v>
      </c>
      <c r="H29" s="259">
        <v>243.58199999999999</v>
      </c>
      <c r="I29" s="259">
        <v>297.14100000000002</v>
      </c>
      <c r="J29" s="259">
        <v>1.716</v>
      </c>
      <c r="K29" s="259">
        <v>2.714</v>
      </c>
      <c r="L29" s="259">
        <v>0</v>
      </c>
      <c r="M29" s="259">
        <v>0</v>
      </c>
      <c r="N29" s="259">
        <v>1.716</v>
      </c>
      <c r="O29" s="259">
        <v>2.714</v>
      </c>
      <c r="P29" s="259">
        <v>0.98599999999999999</v>
      </c>
      <c r="Q29" s="259">
        <v>1.383</v>
      </c>
      <c r="R29" s="259">
        <v>0.54400000000000004</v>
      </c>
      <c r="S29" s="259">
        <v>0.192</v>
      </c>
      <c r="T29" s="259">
        <v>-0.182</v>
      </c>
      <c r="U29" s="259">
        <v>-0.307</v>
      </c>
      <c r="V29" s="259">
        <v>26.431000000000001</v>
      </c>
      <c r="W29" s="259">
        <v>25.954000000000001</v>
      </c>
      <c r="X29" s="259">
        <v>-2.5649999999999999</v>
      </c>
      <c r="Y29" s="259">
        <v>-2.589</v>
      </c>
      <c r="Z29" s="259">
        <v>23.866</v>
      </c>
      <c r="AA29" s="259">
        <v>23.364999999999998</v>
      </c>
      <c r="AB29" s="259">
        <v>0</v>
      </c>
      <c r="AC29" s="259">
        <v>0</v>
      </c>
      <c r="AD29" s="259">
        <v>23.866</v>
      </c>
      <c r="AE29" s="259">
        <v>23.364999999999998</v>
      </c>
    </row>
    <row r="30" spans="1:31">
      <c r="A30" s="255" t="s">
        <v>317</v>
      </c>
      <c r="B30" s="197" t="s">
        <v>317</v>
      </c>
      <c r="C30" s="259">
        <v>8.98</v>
      </c>
      <c r="D30" s="259">
        <v>138.91399999999999</v>
      </c>
      <c r="E30" s="259">
        <v>147.89400000000001</v>
      </c>
      <c r="F30" s="259">
        <v>89.278999999999996</v>
      </c>
      <c r="G30" s="259">
        <v>14.521000000000001</v>
      </c>
      <c r="H30" s="259">
        <v>44.094000000000001</v>
      </c>
      <c r="I30" s="259">
        <v>147.89400000000001</v>
      </c>
      <c r="J30" s="259">
        <v>4.5990000000000002</v>
      </c>
      <c r="K30" s="259">
        <v>8.7170000000000005</v>
      </c>
      <c r="L30" s="259">
        <v>-0.34099999999999997</v>
      </c>
      <c r="M30" s="259">
        <v>-0.60899999999999999</v>
      </c>
      <c r="N30" s="259">
        <v>4.2580000000000009</v>
      </c>
      <c r="O30" s="259">
        <v>8.1080000000000005</v>
      </c>
      <c r="P30" s="259">
        <v>3.762</v>
      </c>
      <c r="Q30" s="259">
        <v>7.1280000000000001</v>
      </c>
      <c r="R30" s="259">
        <v>2.2010000000000001</v>
      </c>
      <c r="S30" s="259">
        <v>4.3109999999999999</v>
      </c>
      <c r="T30" s="259">
        <v>-1.0569999999999999</v>
      </c>
      <c r="U30" s="259">
        <v>-1.843</v>
      </c>
      <c r="V30" s="259">
        <v>1.143</v>
      </c>
      <c r="W30" s="259">
        <v>2.468</v>
      </c>
      <c r="X30" s="259">
        <v>-0.36800000000000005</v>
      </c>
      <c r="Y30" s="259">
        <v>-0.68500000000000005</v>
      </c>
      <c r="Z30" s="259">
        <v>0.77499999999999991</v>
      </c>
      <c r="AA30" s="259">
        <v>1.7829999999999999</v>
      </c>
      <c r="AB30" s="259">
        <v>0</v>
      </c>
      <c r="AC30" s="259">
        <v>0</v>
      </c>
      <c r="AD30" s="259">
        <v>0.77499999999999991</v>
      </c>
      <c r="AE30" s="259">
        <v>1.7829999999999999</v>
      </c>
    </row>
    <row r="31" spans="1:31">
      <c r="A31" s="255" t="s">
        <v>318</v>
      </c>
      <c r="B31" s="197" t="s">
        <v>318</v>
      </c>
      <c r="C31" s="259">
        <v>136.08099999999999</v>
      </c>
      <c r="D31" s="259">
        <v>453.34399999999999</v>
      </c>
      <c r="E31" s="259">
        <v>589.42499999999995</v>
      </c>
      <c r="F31" s="259">
        <v>50.484999999999999</v>
      </c>
      <c r="G31" s="259">
        <v>89.238</v>
      </c>
      <c r="H31" s="259">
        <v>449.702</v>
      </c>
      <c r="I31" s="259">
        <v>589.42499999999995</v>
      </c>
      <c r="J31" s="259">
        <v>51.491</v>
      </c>
      <c r="K31" s="259">
        <v>105.452</v>
      </c>
      <c r="L31" s="259">
        <v>-18.02</v>
      </c>
      <c r="M31" s="259">
        <v>-30.282</v>
      </c>
      <c r="N31" s="259">
        <v>33.471000000000004</v>
      </c>
      <c r="O31" s="259">
        <v>75.17</v>
      </c>
      <c r="P31" s="259">
        <v>29.360999999999997</v>
      </c>
      <c r="Q31" s="259">
        <v>68.183999999999997</v>
      </c>
      <c r="R31" s="259">
        <v>24.137999999999998</v>
      </c>
      <c r="S31" s="259">
        <v>58.451000000000001</v>
      </c>
      <c r="T31" s="259">
        <v>-0.13200000000000001</v>
      </c>
      <c r="U31" s="259">
        <v>-0.23</v>
      </c>
      <c r="V31" s="259">
        <v>24.004999999999995</v>
      </c>
      <c r="W31" s="259">
        <v>58.220999999999997</v>
      </c>
      <c r="X31" s="259">
        <v>-7.1259999999999994</v>
      </c>
      <c r="Y31" s="259">
        <v>-17.437999999999999</v>
      </c>
      <c r="Z31" s="259">
        <v>16.879000000000001</v>
      </c>
      <c r="AA31" s="259">
        <v>40.783000000000001</v>
      </c>
      <c r="AB31" s="259">
        <v>0</v>
      </c>
      <c r="AC31" s="259">
        <v>0</v>
      </c>
      <c r="AD31" s="259">
        <v>16.879000000000001</v>
      </c>
      <c r="AE31" s="259">
        <v>40.783000000000001</v>
      </c>
    </row>
    <row r="32" spans="1:31">
      <c r="A32" s="255" t="s">
        <v>319</v>
      </c>
      <c r="B32" s="197" t="s">
        <v>319</v>
      </c>
      <c r="C32" s="259">
        <v>1124.2829999999999</v>
      </c>
      <c r="D32" s="259">
        <v>6554.4390000000003</v>
      </c>
      <c r="E32" s="259">
        <v>7678.7219999999998</v>
      </c>
      <c r="F32" s="259">
        <v>1733.82</v>
      </c>
      <c r="G32" s="259">
        <v>2404.4059999999999</v>
      </c>
      <c r="H32" s="259">
        <v>3540.4960000000001</v>
      </c>
      <c r="I32" s="259">
        <v>7678.7219999999998</v>
      </c>
      <c r="J32" s="259">
        <v>940.48800000000006</v>
      </c>
      <c r="K32" s="259">
        <v>1922.43</v>
      </c>
      <c r="L32" s="259">
        <v>-423.00099999999998</v>
      </c>
      <c r="M32" s="259">
        <v>-865.82299999999998</v>
      </c>
      <c r="N32" s="259">
        <v>517.48699999999997</v>
      </c>
      <c r="O32" s="259">
        <v>1056.607</v>
      </c>
      <c r="P32" s="259">
        <v>417.49700000000001</v>
      </c>
      <c r="Q32" s="259">
        <v>887.76499999999999</v>
      </c>
      <c r="R32" s="259">
        <v>342.11</v>
      </c>
      <c r="S32" s="259">
        <v>748.16700000000003</v>
      </c>
      <c r="T32" s="259">
        <v>-101.20000000000002</v>
      </c>
      <c r="U32" s="259">
        <v>-162.57300000000001</v>
      </c>
      <c r="V32" s="259">
        <v>240.69499999999999</v>
      </c>
      <c r="W32" s="259">
        <v>584.976</v>
      </c>
      <c r="X32" s="259">
        <v>-86.584000000000003</v>
      </c>
      <c r="Y32" s="259">
        <v>-198.87</v>
      </c>
      <c r="Z32" s="259">
        <v>154.11099999999999</v>
      </c>
      <c r="AA32" s="259">
        <v>386.10599999999999</v>
      </c>
      <c r="AB32" s="259">
        <v>72.076999999999998</v>
      </c>
      <c r="AC32" s="259">
        <v>202.65799999999999</v>
      </c>
      <c r="AD32" s="259">
        <v>226.18799999999999</v>
      </c>
      <c r="AE32" s="259">
        <v>588.76400000000001</v>
      </c>
    </row>
    <row r="33" spans="1:31">
      <c r="A33" s="255" t="s">
        <v>320</v>
      </c>
      <c r="B33" s="197" t="s">
        <v>320</v>
      </c>
      <c r="C33" s="259">
        <v>145.45599999999999</v>
      </c>
      <c r="D33" s="259">
        <v>56.411999999999999</v>
      </c>
      <c r="E33" s="259">
        <v>201.86799999999999</v>
      </c>
      <c r="F33" s="259">
        <v>72.847999999999999</v>
      </c>
      <c r="G33" s="259">
        <v>0</v>
      </c>
      <c r="H33" s="259">
        <v>129.02000000000001</v>
      </c>
      <c r="I33" s="259">
        <v>201.86799999999999</v>
      </c>
      <c r="J33" s="259">
        <v>0</v>
      </c>
      <c r="K33" s="259">
        <v>0</v>
      </c>
      <c r="L33" s="259">
        <v>0</v>
      </c>
      <c r="M33" s="259">
        <v>0</v>
      </c>
      <c r="N33" s="259">
        <v>0</v>
      </c>
      <c r="O33" s="259">
        <v>0</v>
      </c>
      <c r="P33" s="259">
        <v>-0.14200000000000002</v>
      </c>
      <c r="Q33" s="259">
        <v>-0.22</v>
      </c>
      <c r="R33" s="259">
        <v>-0.14200000000000002</v>
      </c>
      <c r="S33" s="259">
        <v>-0.22</v>
      </c>
      <c r="T33" s="259">
        <v>-6.7000000000000171E-2</v>
      </c>
      <c r="U33" s="259">
        <v>5.4539999999999997</v>
      </c>
      <c r="V33" s="259">
        <v>5.6310000000000002</v>
      </c>
      <c r="W33" s="259">
        <v>11.074</v>
      </c>
      <c r="X33" s="259">
        <v>6.6999999999999948E-2</v>
      </c>
      <c r="Y33" s="259">
        <v>-0.65900000000000003</v>
      </c>
      <c r="Z33" s="259">
        <v>5.6979999999999995</v>
      </c>
      <c r="AA33" s="259">
        <v>10.414999999999999</v>
      </c>
      <c r="AB33" s="259">
        <v>4.0010000000000003</v>
      </c>
      <c r="AC33" s="259">
        <v>6.9320000000000004</v>
      </c>
      <c r="AD33" s="259">
        <v>9.6990000000000016</v>
      </c>
      <c r="AE33" s="259">
        <v>17.347000000000001</v>
      </c>
    </row>
    <row r="34" spans="1:31">
      <c r="A34" s="255" t="s">
        <v>213</v>
      </c>
      <c r="B34" s="197" t="s">
        <v>213</v>
      </c>
      <c r="C34" s="259">
        <v>0</v>
      </c>
      <c r="D34" s="259">
        <v>0</v>
      </c>
      <c r="E34" s="259">
        <v>0</v>
      </c>
      <c r="F34" s="259">
        <v>0</v>
      </c>
      <c r="G34" s="259">
        <v>0</v>
      </c>
      <c r="H34" s="259">
        <v>0</v>
      </c>
      <c r="I34" s="259">
        <v>0</v>
      </c>
      <c r="J34" s="259">
        <v>0</v>
      </c>
      <c r="K34" s="259">
        <v>0</v>
      </c>
      <c r="L34" s="259">
        <v>0</v>
      </c>
      <c r="M34" s="259">
        <v>0</v>
      </c>
      <c r="N34" s="259">
        <v>0</v>
      </c>
      <c r="O34" s="259">
        <v>0</v>
      </c>
      <c r="P34" s="259">
        <v>0</v>
      </c>
      <c r="Q34" s="259">
        <v>0</v>
      </c>
      <c r="R34" s="259">
        <v>0</v>
      </c>
      <c r="S34" s="259">
        <v>0</v>
      </c>
      <c r="T34" s="259">
        <v>0</v>
      </c>
      <c r="U34" s="259">
        <v>0</v>
      </c>
      <c r="V34" s="259">
        <v>0</v>
      </c>
      <c r="W34" s="259">
        <v>0</v>
      </c>
      <c r="X34" s="259">
        <v>0</v>
      </c>
      <c r="Y34" s="259">
        <v>0</v>
      </c>
      <c r="Z34" s="259">
        <v>0</v>
      </c>
      <c r="AA34" s="259">
        <v>0</v>
      </c>
      <c r="AB34" s="259">
        <v>0</v>
      </c>
      <c r="AC34" s="259">
        <v>0</v>
      </c>
      <c r="AD34" s="259">
        <v>0</v>
      </c>
      <c r="AE34" s="259">
        <v>0</v>
      </c>
    </row>
    <row r="35" spans="1:31">
      <c r="A35" s="255" t="s">
        <v>321</v>
      </c>
      <c r="B35" s="197" t="s">
        <v>321</v>
      </c>
      <c r="C35" s="259">
        <v>0</v>
      </c>
      <c r="D35" s="259">
        <v>0</v>
      </c>
      <c r="E35" s="259">
        <v>0</v>
      </c>
      <c r="F35" s="259">
        <v>0</v>
      </c>
      <c r="G35" s="259">
        <v>0</v>
      </c>
      <c r="H35" s="259">
        <v>0</v>
      </c>
      <c r="I35" s="259">
        <v>0</v>
      </c>
      <c r="J35" s="259">
        <v>0</v>
      </c>
      <c r="K35" s="259">
        <v>0</v>
      </c>
      <c r="L35" s="259">
        <v>0</v>
      </c>
      <c r="M35" s="259">
        <v>0</v>
      </c>
      <c r="N35" s="259">
        <v>0</v>
      </c>
      <c r="O35" s="259">
        <v>0</v>
      </c>
      <c r="P35" s="259">
        <v>0</v>
      </c>
      <c r="Q35" s="259">
        <v>0</v>
      </c>
      <c r="R35" s="259">
        <v>0</v>
      </c>
      <c r="S35" s="259">
        <v>0</v>
      </c>
      <c r="T35" s="259">
        <v>0</v>
      </c>
      <c r="U35" s="259">
        <v>0</v>
      </c>
      <c r="V35" s="259">
        <v>0</v>
      </c>
      <c r="W35" s="259">
        <v>0</v>
      </c>
      <c r="X35" s="259">
        <v>0</v>
      </c>
      <c r="Y35" s="259">
        <v>0</v>
      </c>
      <c r="Z35" s="259">
        <v>0</v>
      </c>
      <c r="AA35" s="259">
        <v>0</v>
      </c>
      <c r="AB35" s="259">
        <v>0</v>
      </c>
      <c r="AC35" s="259">
        <v>0</v>
      </c>
      <c r="AD35" s="259">
        <v>0</v>
      </c>
      <c r="AE35" s="259">
        <v>0</v>
      </c>
    </row>
    <row r="36" spans="1:31">
      <c r="A36" s="255" t="s">
        <v>217</v>
      </c>
      <c r="B36" s="197" t="s">
        <v>217</v>
      </c>
      <c r="C36" s="259">
        <v>50.073999999999998</v>
      </c>
      <c r="D36" s="259">
        <v>148.779</v>
      </c>
      <c r="E36" s="259">
        <v>198.85300000000001</v>
      </c>
      <c r="F36" s="259">
        <v>90.438999999999993</v>
      </c>
      <c r="G36" s="259">
        <v>31.815999999999999</v>
      </c>
      <c r="H36" s="259">
        <v>76.597999999999999</v>
      </c>
      <c r="I36" s="259">
        <v>198.85300000000001</v>
      </c>
      <c r="J36" s="259">
        <v>19.137</v>
      </c>
      <c r="K36" s="259">
        <v>36.862000000000002</v>
      </c>
      <c r="L36" s="259">
        <v>-9.0140000000000011</v>
      </c>
      <c r="M36" s="259">
        <v>-16.056000000000001</v>
      </c>
      <c r="N36" s="259">
        <v>10.123000000000001</v>
      </c>
      <c r="O36" s="259">
        <v>20.806000000000001</v>
      </c>
      <c r="P36" s="259">
        <v>7.7379999999999995</v>
      </c>
      <c r="Q36" s="259">
        <v>15.798</v>
      </c>
      <c r="R36" s="259">
        <v>5.395999999999999</v>
      </c>
      <c r="S36" s="259">
        <v>11.148999999999999</v>
      </c>
      <c r="T36" s="259">
        <v>-2.4169999999999998</v>
      </c>
      <c r="U36" s="259">
        <v>3.0000000000000001E-3</v>
      </c>
      <c r="V36" s="259">
        <v>2.9789999999999992</v>
      </c>
      <c r="W36" s="259">
        <v>11.151999999999999</v>
      </c>
      <c r="X36" s="259">
        <v>-1.1259999999999999</v>
      </c>
      <c r="Y36" s="259">
        <v>-3.7829999999999999</v>
      </c>
      <c r="Z36" s="259">
        <v>1.8529999999999998</v>
      </c>
      <c r="AA36" s="259">
        <v>7.3689999999999998</v>
      </c>
      <c r="AB36" s="259">
        <v>1.9629999999999996</v>
      </c>
      <c r="AC36" s="259">
        <v>4.1369999999999996</v>
      </c>
      <c r="AD36" s="259">
        <v>3.8159999999999998</v>
      </c>
      <c r="AE36" s="259">
        <v>11.506</v>
      </c>
    </row>
    <row r="37" spans="1:31">
      <c r="A37" s="255" t="s">
        <v>216</v>
      </c>
      <c r="B37" s="197" t="s">
        <v>216</v>
      </c>
      <c r="C37" s="259">
        <v>0</v>
      </c>
      <c r="D37" s="259">
        <v>0</v>
      </c>
      <c r="E37" s="259">
        <v>0</v>
      </c>
      <c r="F37" s="259">
        <v>0</v>
      </c>
      <c r="G37" s="259">
        <v>0</v>
      </c>
      <c r="H37" s="259">
        <v>0</v>
      </c>
      <c r="I37" s="259">
        <v>0</v>
      </c>
      <c r="J37" s="259">
        <v>0</v>
      </c>
      <c r="K37" s="259">
        <v>0</v>
      </c>
      <c r="L37" s="259">
        <v>0</v>
      </c>
      <c r="M37" s="259">
        <v>0</v>
      </c>
      <c r="N37" s="259">
        <v>0</v>
      </c>
      <c r="O37" s="259">
        <v>0</v>
      </c>
      <c r="P37" s="259">
        <v>0</v>
      </c>
      <c r="Q37" s="259">
        <v>0</v>
      </c>
      <c r="R37" s="259">
        <v>0</v>
      </c>
      <c r="S37" s="259">
        <v>0</v>
      </c>
      <c r="T37" s="259">
        <v>0</v>
      </c>
      <c r="U37" s="259">
        <v>0</v>
      </c>
      <c r="V37" s="259">
        <v>0</v>
      </c>
      <c r="W37" s="259">
        <v>0</v>
      </c>
      <c r="X37" s="259">
        <v>0</v>
      </c>
      <c r="Y37" s="259">
        <v>0</v>
      </c>
      <c r="Z37" s="259">
        <v>0</v>
      </c>
      <c r="AA37" s="259">
        <v>0</v>
      </c>
      <c r="AB37" s="259">
        <v>0</v>
      </c>
      <c r="AC37" s="259">
        <v>0</v>
      </c>
      <c r="AD37" s="259">
        <v>0</v>
      </c>
      <c r="AE37" s="259">
        <v>0</v>
      </c>
    </row>
    <row r="38" spans="1:31">
      <c r="A38" s="255" t="s">
        <v>322</v>
      </c>
      <c r="B38" s="197" t="s">
        <v>322</v>
      </c>
      <c r="C38" s="259">
        <v>195.53</v>
      </c>
      <c r="D38" s="259">
        <v>151.411</v>
      </c>
      <c r="E38" s="259">
        <v>346.94099999999997</v>
      </c>
      <c r="F38" s="259">
        <v>163.28700000000001</v>
      </c>
      <c r="G38" s="259">
        <v>31.815999999999999</v>
      </c>
      <c r="H38" s="259">
        <v>151.83799999999999</v>
      </c>
      <c r="I38" s="259">
        <v>346.94099999999997</v>
      </c>
      <c r="J38" s="259">
        <v>19.137</v>
      </c>
      <c r="K38" s="259">
        <v>36.862000000000002</v>
      </c>
      <c r="L38" s="259">
        <v>-9.0130000000000017</v>
      </c>
      <c r="M38" s="259">
        <v>-16.056000000000001</v>
      </c>
      <c r="N38" s="259">
        <v>10.124000000000001</v>
      </c>
      <c r="O38" s="259">
        <v>20.806000000000001</v>
      </c>
      <c r="P38" s="259">
        <v>7.5969999999999995</v>
      </c>
      <c r="Q38" s="259">
        <v>15.577999999999999</v>
      </c>
      <c r="R38" s="259">
        <v>5.2540000000000004</v>
      </c>
      <c r="S38" s="259">
        <v>10.928000000000001</v>
      </c>
      <c r="T38" s="259">
        <v>-2.484</v>
      </c>
      <c r="U38" s="259">
        <v>5.4569999999999999</v>
      </c>
      <c r="V38" s="259">
        <v>2.7489999999999988</v>
      </c>
      <c r="W38" s="259">
        <v>16.347999999999999</v>
      </c>
      <c r="X38" s="259">
        <v>-1.0590000000000002</v>
      </c>
      <c r="Y38" s="259">
        <v>-4.4420000000000002</v>
      </c>
      <c r="Z38" s="259">
        <v>1.6900000000000013</v>
      </c>
      <c r="AA38" s="259">
        <v>11.906000000000001</v>
      </c>
      <c r="AB38" s="259">
        <v>4.4129999999999994</v>
      </c>
      <c r="AC38" s="259">
        <v>8.2059999999999995</v>
      </c>
      <c r="AD38" s="259">
        <v>6.102999999999998</v>
      </c>
      <c r="AE38" s="259">
        <v>20.111999999999998</v>
      </c>
    </row>
    <row r="39" spans="1:31">
      <c r="B39" s="197"/>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row>
    <row r="40" spans="1:31">
      <c r="B40" s="197"/>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row>
    <row r="41" spans="1:31">
      <c r="B41" s="197"/>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row>
    <row r="42" spans="1:31">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row>
    <row r="43" spans="1:31">
      <c r="B43" s="228"/>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row>
    <row r="44" spans="1:31">
      <c r="G44" s="200"/>
      <c r="I44" s="236"/>
      <c r="V44" s="260"/>
      <c r="W44" s="260"/>
    </row>
    <row r="45" spans="1:31">
      <c r="A45" s="252"/>
      <c r="B45" s="252"/>
      <c r="C45" s="252"/>
      <c r="D45" s="252"/>
      <c r="E45" s="252"/>
      <c r="F45" s="252"/>
      <c r="G45" s="236"/>
      <c r="H45" s="252"/>
      <c r="I45" s="236"/>
      <c r="L45" s="261"/>
      <c r="M45" s="261"/>
      <c r="N45" s="236"/>
      <c r="O45" s="236"/>
      <c r="P45" s="236"/>
      <c r="Q45" s="236"/>
      <c r="R45" s="236"/>
      <c r="S45" s="236"/>
      <c r="T45" s="236"/>
      <c r="U45" s="236"/>
      <c r="V45" s="236"/>
      <c r="W45" s="236"/>
      <c r="X45" s="236"/>
      <c r="Y45" s="236"/>
      <c r="Z45" s="236"/>
      <c r="AA45" s="252"/>
      <c r="AB45" s="252"/>
    </row>
    <row r="46" spans="1:31" ht="25.5" customHeight="1">
      <c r="C46" s="578" t="s">
        <v>169</v>
      </c>
      <c r="D46" s="579" t="s">
        <v>290</v>
      </c>
      <c r="E46" s="579" t="s">
        <v>171</v>
      </c>
      <c r="F46" s="579" t="s">
        <v>173</v>
      </c>
      <c r="G46" s="579" t="s">
        <v>174</v>
      </c>
      <c r="H46" s="579" t="s">
        <v>291</v>
      </c>
      <c r="I46" s="580" t="s">
        <v>178</v>
      </c>
      <c r="J46" s="905" t="s">
        <v>63</v>
      </c>
      <c r="K46" s="906"/>
      <c r="L46" s="905" t="s">
        <v>292</v>
      </c>
      <c r="M46" s="906"/>
      <c r="N46" s="905" t="s">
        <v>71</v>
      </c>
      <c r="O46" s="906"/>
      <c r="P46" s="905" t="s">
        <v>112</v>
      </c>
      <c r="Q46" s="906"/>
      <c r="R46" s="905" t="s">
        <v>293</v>
      </c>
      <c r="S46" s="906"/>
      <c r="T46" s="905" t="s">
        <v>294</v>
      </c>
      <c r="U46" s="906"/>
      <c r="V46" s="905" t="s">
        <v>295</v>
      </c>
      <c r="W46" s="906"/>
      <c r="X46" s="905" t="s">
        <v>86</v>
      </c>
      <c r="Y46" s="906"/>
      <c r="Z46" s="905" t="s">
        <v>89</v>
      </c>
      <c r="AA46" s="906"/>
      <c r="AB46" s="905" t="s">
        <v>89</v>
      </c>
      <c r="AC46" s="906"/>
      <c r="AD46" s="905" t="s">
        <v>89</v>
      </c>
      <c r="AE46" s="906"/>
    </row>
    <row r="47" spans="1:31" ht="25.5">
      <c r="C47" s="581" t="s">
        <v>502</v>
      </c>
      <c r="D47" s="581" t="s">
        <v>502</v>
      </c>
      <c r="E47" s="581" t="s">
        <v>502</v>
      </c>
      <c r="F47" s="581" t="s">
        <v>502</v>
      </c>
      <c r="G47" s="581" t="s">
        <v>502</v>
      </c>
      <c r="H47" s="581" t="s">
        <v>502</v>
      </c>
      <c r="I47" s="581" t="s">
        <v>502</v>
      </c>
      <c r="J47" s="582" t="s">
        <v>470</v>
      </c>
      <c r="K47" s="582" t="s">
        <v>503</v>
      </c>
      <c r="L47" s="582" t="s">
        <v>470</v>
      </c>
      <c r="M47" s="582" t="s">
        <v>503</v>
      </c>
      <c r="N47" s="582" t="s">
        <v>470</v>
      </c>
      <c r="O47" s="582" t="s">
        <v>503</v>
      </c>
      <c r="P47" s="582" t="s">
        <v>470</v>
      </c>
      <c r="Q47" s="582" t="s">
        <v>503</v>
      </c>
      <c r="R47" s="582" t="s">
        <v>470</v>
      </c>
      <c r="S47" s="582" t="s">
        <v>503</v>
      </c>
      <c r="T47" s="582" t="s">
        <v>470</v>
      </c>
      <c r="U47" s="582" t="s">
        <v>503</v>
      </c>
      <c r="V47" s="582" t="s">
        <v>470</v>
      </c>
      <c r="W47" s="582" t="s">
        <v>503</v>
      </c>
      <c r="X47" s="582" t="s">
        <v>470</v>
      </c>
      <c r="Y47" s="582" t="s">
        <v>503</v>
      </c>
      <c r="Z47" s="582" t="s">
        <v>470</v>
      </c>
      <c r="AA47" s="582" t="s">
        <v>503</v>
      </c>
      <c r="AB47" s="582" t="s">
        <v>470</v>
      </c>
      <c r="AC47" s="582" t="s">
        <v>503</v>
      </c>
      <c r="AD47" s="582" t="s">
        <v>470</v>
      </c>
      <c r="AE47" s="582" t="s">
        <v>503</v>
      </c>
    </row>
    <row r="48" spans="1:31">
      <c r="C48" s="583" t="s">
        <v>222</v>
      </c>
      <c r="D48" s="583" t="s">
        <v>222</v>
      </c>
      <c r="E48" s="583" t="s">
        <v>222</v>
      </c>
      <c r="F48" s="583" t="s">
        <v>222</v>
      </c>
      <c r="G48" s="583" t="s">
        <v>222</v>
      </c>
      <c r="H48" s="583" t="s">
        <v>222</v>
      </c>
      <c r="I48" s="583" t="s">
        <v>222</v>
      </c>
      <c r="J48" s="583" t="s">
        <v>222</v>
      </c>
      <c r="K48" s="583" t="s">
        <v>222</v>
      </c>
      <c r="L48" s="583" t="s">
        <v>222</v>
      </c>
      <c r="M48" s="583" t="s">
        <v>222</v>
      </c>
      <c r="N48" s="583" t="s">
        <v>222</v>
      </c>
      <c r="O48" s="583" t="s">
        <v>222</v>
      </c>
      <c r="P48" s="583" t="s">
        <v>222</v>
      </c>
      <c r="Q48" s="583" t="s">
        <v>222</v>
      </c>
      <c r="R48" s="583" t="s">
        <v>222</v>
      </c>
      <c r="S48" s="583" t="s">
        <v>222</v>
      </c>
      <c r="T48" s="583" t="s">
        <v>222</v>
      </c>
      <c r="U48" s="583" t="s">
        <v>222</v>
      </c>
      <c r="V48" s="583" t="s">
        <v>222</v>
      </c>
      <c r="W48" s="583" t="s">
        <v>222</v>
      </c>
      <c r="X48" s="583" t="s">
        <v>222</v>
      </c>
      <c r="Y48" s="583" t="s">
        <v>222</v>
      </c>
      <c r="Z48" s="583" t="s">
        <v>222</v>
      </c>
      <c r="AA48" s="583" t="s">
        <v>222</v>
      </c>
      <c r="AB48" s="583" t="s">
        <v>222</v>
      </c>
      <c r="AC48" s="583" t="s">
        <v>222</v>
      </c>
      <c r="AD48" s="583" t="s">
        <v>222</v>
      </c>
      <c r="AE48" s="583" t="s">
        <v>222</v>
      </c>
    </row>
    <row r="49" spans="2:31">
      <c r="AB49"/>
    </row>
    <row r="50" spans="2:31">
      <c r="B50" s="197" t="s">
        <v>296</v>
      </c>
      <c r="C50" s="259">
        <v>16.013000000000002</v>
      </c>
      <c r="D50" s="259">
        <v>367.52699999999999</v>
      </c>
      <c r="E50" s="259">
        <v>383.54</v>
      </c>
      <c r="F50" s="259">
        <v>0.112</v>
      </c>
      <c r="G50" s="259">
        <v>0</v>
      </c>
      <c r="H50" s="259">
        <v>383.428</v>
      </c>
      <c r="I50" s="259">
        <v>383.54</v>
      </c>
      <c r="J50" s="259">
        <v>0.21099999999999999</v>
      </c>
      <c r="K50" s="259">
        <v>0.21099999999999999</v>
      </c>
      <c r="L50" s="259">
        <v>8.5999999999999993E-2</v>
      </c>
      <c r="M50" s="259">
        <v>0</v>
      </c>
      <c r="N50" s="259">
        <v>0.29699999999999999</v>
      </c>
      <c r="O50" s="259">
        <v>0.21099999999999999</v>
      </c>
      <c r="P50" s="259">
        <v>-0.20600000000000002</v>
      </c>
      <c r="Q50" s="259">
        <v>-0.497</v>
      </c>
      <c r="R50" s="259">
        <v>-0.22600000000000003</v>
      </c>
      <c r="S50" s="259">
        <v>-0.53500000000000003</v>
      </c>
      <c r="T50" s="259">
        <v>-0.65499999999999936</v>
      </c>
      <c r="U50" s="259">
        <v>-6.0549999999999997</v>
      </c>
      <c r="V50" s="259">
        <v>-0.28099999999999969</v>
      </c>
      <c r="W50" s="259">
        <v>-5.7859999999999996</v>
      </c>
      <c r="X50" s="259">
        <v>-6.806</v>
      </c>
      <c r="Y50" s="259">
        <v>-6.806</v>
      </c>
      <c r="Z50" s="259">
        <v>-7.0870000000000006</v>
      </c>
      <c r="AA50" s="259">
        <v>-12.592000000000001</v>
      </c>
      <c r="AB50" s="259">
        <v>-13.874000000000002</v>
      </c>
      <c r="AC50" s="259">
        <v>-27.952000000000002</v>
      </c>
      <c r="AD50" s="259">
        <v>-20.960999999999999</v>
      </c>
      <c r="AE50" s="259">
        <v>-40.543999999999997</v>
      </c>
    </row>
    <row r="51" spans="2:31">
      <c r="B51" s="103" t="s">
        <v>297</v>
      </c>
      <c r="C51" s="259">
        <v>55.695999999999998</v>
      </c>
      <c r="D51" s="259">
        <v>102.633</v>
      </c>
      <c r="E51" s="259">
        <v>158.32900000000001</v>
      </c>
      <c r="F51" s="259">
        <v>13.045999999999999</v>
      </c>
      <c r="G51" s="259">
        <v>31.329000000000001</v>
      </c>
      <c r="H51" s="259">
        <v>113.95399999999999</v>
      </c>
      <c r="I51" s="259">
        <v>158.32900000000001</v>
      </c>
      <c r="J51" s="259">
        <v>11.436</v>
      </c>
      <c r="K51" s="259">
        <v>21.302</v>
      </c>
      <c r="L51" s="259">
        <v>-1.141</v>
      </c>
      <c r="M51" s="259">
        <v>-2.1659999999999999</v>
      </c>
      <c r="N51" s="259">
        <v>10.295</v>
      </c>
      <c r="O51" s="259">
        <v>19.135999999999999</v>
      </c>
      <c r="P51" s="259">
        <v>8.2469999999999999</v>
      </c>
      <c r="Q51" s="259">
        <v>6.6630000000000003</v>
      </c>
      <c r="R51" s="259">
        <v>8.0820000000000007</v>
      </c>
      <c r="S51" s="259">
        <v>4.9800000000000004</v>
      </c>
      <c r="T51" s="259">
        <v>-14.747999999999998</v>
      </c>
      <c r="U51" s="259">
        <v>-62.881999999999998</v>
      </c>
      <c r="V51" s="259">
        <v>-6.6650000000000063</v>
      </c>
      <c r="W51" s="259">
        <v>-57.901000000000003</v>
      </c>
      <c r="X51" s="259">
        <v>-1.4239999999999995</v>
      </c>
      <c r="Y51" s="259">
        <v>16.876999999999999</v>
      </c>
      <c r="Z51" s="259">
        <v>-8.0889999999999986</v>
      </c>
      <c r="AA51" s="259">
        <v>-41.024000000000001</v>
      </c>
      <c r="AB51" s="259">
        <v>1.302</v>
      </c>
      <c r="AC51" s="259">
        <v>-0.26700000000000002</v>
      </c>
      <c r="AD51" s="259">
        <v>-6.786999999999999</v>
      </c>
      <c r="AE51" s="259">
        <v>-41.290999999999997</v>
      </c>
    </row>
    <row r="52" spans="2:31">
      <c r="B52" s="103" t="s">
        <v>298</v>
      </c>
      <c r="C52" s="259">
        <v>345.50299999999999</v>
      </c>
      <c r="D52" s="259">
        <v>2474.5659999999998</v>
      </c>
      <c r="E52" s="259">
        <v>2820.069</v>
      </c>
      <c r="F52" s="259">
        <v>735.40800000000002</v>
      </c>
      <c r="G52" s="259">
        <v>793.09900000000005</v>
      </c>
      <c r="H52" s="259">
        <v>1291.5619999999999</v>
      </c>
      <c r="I52" s="259">
        <v>2820.069</v>
      </c>
      <c r="J52" s="259">
        <v>347.03199999999998</v>
      </c>
      <c r="K52" s="259">
        <v>582.80399999999997</v>
      </c>
      <c r="L52" s="259">
        <v>-228.24499999999998</v>
      </c>
      <c r="M52" s="259">
        <v>-391.49599999999998</v>
      </c>
      <c r="N52" s="259">
        <v>118.78699999999999</v>
      </c>
      <c r="O52" s="259">
        <v>191.30799999999999</v>
      </c>
      <c r="P52" s="259">
        <v>16.939</v>
      </c>
      <c r="Q52" s="259">
        <v>24.992000000000001</v>
      </c>
      <c r="R52" s="259">
        <v>-31.996999999999996</v>
      </c>
      <c r="S52" s="259">
        <v>-58.942999999999998</v>
      </c>
      <c r="T52" s="259">
        <v>-24.355000000000004</v>
      </c>
      <c r="U52" s="259">
        <v>121.889</v>
      </c>
      <c r="V52" s="259">
        <v>-56.393999999999998</v>
      </c>
      <c r="W52" s="259">
        <v>62.904000000000003</v>
      </c>
      <c r="X52" s="259">
        <v>-7.7830000000000013</v>
      </c>
      <c r="Y52" s="259">
        <v>-32.088000000000001</v>
      </c>
      <c r="Z52" s="259">
        <v>-64.176999999999992</v>
      </c>
      <c r="AA52" s="259">
        <v>30.815999999999999</v>
      </c>
      <c r="AB52" s="259">
        <v>-44.191999999999993</v>
      </c>
      <c r="AC52" s="259">
        <v>-88.153999999999996</v>
      </c>
      <c r="AD52" s="259">
        <v>-108.369</v>
      </c>
      <c r="AE52" s="259">
        <v>-57.338000000000001</v>
      </c>
    </row>
    <row r="53" spans="2:31">
      <c r="B53" s="103" t="s">
        <v>299</v>
      </c>
      <c r="C53" s="259">
        <v>12.409000000000001</v>
      </c>
      <c r="D53" s="259">
        <v>0.94499999999999995</v>
      </c>
      <c r="E53" s="259">
        <v>13.353999999999999</v>
      </c>
      <c r="F53" s="259">
        <v>12.339</v>
      </c>
      <c r="G53" s="259">
        <v>0.124</v>
      </c>
      <c r="H53" s="259">
        <v>0.89100000000000001</v>
      </c>
      <c r="I53" s="259">
        <v>13.353999999999999</v>
      </c>
      <c r="J53" s="259">
        <v>1.100000000000001E-2</v>
      </c>
      <c r="K53" s="259">
        <v>0.215</v>
      </c>
      <c r="L53" s="259">
        <v>-2E-3</v>
      </c>
      <c r="M53" s="259">
        <v>-3.0000000000000001E-3</v>
      </c>
      <c r="N53" s="259">
        <v>8.9999999999999802E-3</v>
      </c>
      <c r="O53" s="259">
        <v>0.21199999999999999</v>
      </c>
      <c r="P53" s="259">
        <v>-5.2000000000000005E-2</v>
      </c>
      <c r="Q53" s="259">
        <v>0.113</v>
      </c>
      <c r="R53" s="259">
        <v>-0.121</v>
      </c>
      <c r="S53" s="259">
        <v>-1.2999999999999999E-2</v>
      </c>
      <c r="T53" s="259">
        <v>7.1999999999999995E-2</v>
      </c>
      <c r="U53" s="259">
        <v>0.10199999999999999</v>
      </c>
      <c r="V53" s="259">
        <v>-4.7000000000000014E-2</v>
      </c>
      <c r="W53" s="259">
        <v>0.09</v>
      </c>
      <c r="X53" s="259">
        <v>0</v>
      </c>
      <c r="Y53" s="259">
        <v>0</v>
      </c>
      <c r="Z53" s="259">
        <v>-4.7000000000000014E-2</v>
      </c>
      <c r="AA53" s="259">
        <v>0.09</v>
      </c>
      <c r="AB53" s="259">
        <v>-8.9999999999999993E-3</v>
      </c>
      <c r="AC53" s="259">
        <v>-1.9E-2</v>
      </c>
      <c r="AD53" s="259">
        <v>-5.6000000000000008E-2</v>
      </c>
      <c r="AE53" s="259">
        <v>7.0999999999999994E-2</v>
      </c>
    </row>
    <row r="54" spans="2:31">
      <c r="B54" s="103" t="s">
        <v>300</v>
      </c>
      <c r="C54" s="259">
        <v>136.34200000000001</v>
      </c>
      <c r="D54" s="259">
        <v>660.01300000000003</v>
      </c>
      <c r="E54" s="259">
        <v>796.35500000000002</v>
      </c>
      <c r="F54" s="259">
        <v>13.365</v>
      </c>
      <c r="G54" s="259">
        <v>31.329000000000001</v>
      </c>
      <c r="H54" s="259">
        <v>751.66099999999994</v>
      </c>
      <c r="I54" s="259">
        <v>796.35500000000002</v>
      </c>
      <c r="J54" s="259">
        <v>11.647000000000002</v>
      </c>
      <c r="K54" s="259">
        <v>21.513000000000002</v>
      </c>
      <c r="L54" s="259">
        <v>0.84200000000000008</v>
      </c>
      <c r="M54" s="259">
        <v>-2.1659999999999999</v>
      </c>
      <c r="N54" s="259">
        <v>12.489000000000001</v>
      </c>
      <c r="O54" s="259">
        <v>19.347000000000001</v>
      </c>
      <c r="P54" s="259">
        <v>9.9309999999999992</v>
      </c>
      <c r="Q54" s="259">
        <v>6.1559999999999997</v>
      </c>
      <c r="R54" s="259">
        <v>9.7459999999999987</v>
      </c>
      <c r="S54" s="259">
        <v>4.4349999999999996</v>
      </c>
      <c r="T54" s="259">
        <v>-16.381000000000007</v>
      </c>
      <c r="U54" s="259">
        <v>-69.373000000000005</v>
      </c>
      <c r="V54" s="259">
        <v>-34.516999999999996</v>
      </c>
      <c r="W54" s="259">
        <v>-51.616</v>
      </c>
      <c r="X54" s="259">
        <v>-7.2780000000000005</v>
      </c>
      <c r="Y54" s="259">
        <v>4.75</v>
      </c>
      <c r="Z54" s="259">
        <v>-41.795000000000002</v>
      </c>
      <c r="AA54" s="259">
        <v>-46.866</v>
      </c>
      <c r="AB54" s="259">
        <v>-25.105999999999998</v>
      </c>
      <c r="AC54" s="259">
        <v>-51.281999999999996</v>
      </c>
      <c r="AD54" s="259">
        <v>-66.900999999999996</v>
      </c>
      <c r="AE54" s="259">
        <v>-98.147999999999996</v>
      </c>
    </row>
    <row r="55" spans="2:31">
      <c r="B55" s="103" t="s">
        <v>301</v>
      </c>
      <c r="C55" s="259">
        <v>404.596</v>
      </c>
      <c r="D55" s="259">
        <v>5387.6310000000003</v>
      </c>
      <c r="E55" s="259">
        <v>5792.2269999999999</v>
      </c>
      <c r="F55" s="259">
        <v>744.91</v>
      </c>
      <c r="G55" s="259">
        <v>610.98599999999999</v>
      </c>
      <c r="H55" s="259">
        <v>4436.3310000000001</v>
      </c>
      <c r="I55" s="259">
        <v>5792.2269999999999</v>
      </c>
      <c r="J55" s="259">
        <v>203.74199999999999</v>
      </c>
      <c r="K55" s="259">
        <v>401.73399999999998</v>
      </c>
      <c r="L55" s="259">
        <v>-43.924999999999997</v>
      </c>
      <c r="M55" s="259">
        <v>-95.977999999999994</v>
      </c>
      <c r="N55" s="259">
        <v>159.81699999999998</v>
      </c>
      <c r="O55" s="259">
        <v>305.75599999999997</v>
      </c>
      <c r="P55" s="259">
        <v>146.03100000000001</v>
      </c>
      <c r="Q55" s="259">
        <v>251.22800000000001</v>
      </c>
      <c r="R55" s="259">
        <v>99.731000000000009</v>
      </c>
      <c r="S55" s="259">
        <v>162.69300000000001</v>
      </c>
      <c r="T55" s="259">
        <v>-26.620999999999999</v>
      </c>
      <c r="U55" s="259">
        <v>-48.872999999999998</v>
      </c>
      <c r="V55" s="259">
        <v>570.27499999999998</v>
      </c>
      <c r="W55" s="259">
        <v>610.98599999999999</v>
      </c>
      <c r="X55" s="259">
        <v>-12.433</v>
      </c>
      <c r="Y55" s="259">
        <v>-19.777999999999999</v>
      </c>
      <c r="Z55" s="259">
        <v>60.956999999999994</v>
      </c>
      <c r="AA55" s="259">
        <v>94.322999999999993</v>
      </c>
      <c r="AB55" s="259">
        <v>-1087.328</v>
      </c>
      <c r="AC55" s="259">
        <v>-1406.1289999999999</v>
      </c>
      <c r="AD55" s="259">
        <v>-1026.3710000000001</v>
      </c>
      <c r="AE55" s="259">
        <v>-1311.806</v>
      </c>
    </row>
    <row r="56" spans="2:31">
      <c r="B56" s="103" t="s">
        <v>214</v>
      </c>
      <c r="C56" s="259">
        <v>32.331000000000003</v>
      </c>
      <c r="D56" s="259">
        <v>87.882000000000005</v>
      </c>
      <c r="E56" s="259">
        <v>120.21299999999999</v>
      </c>
      <c r="F56" s="259">
        <v>23.233000000000001</v>
      </c>
      <c r="G56" s="259">
        <v>11.04</v>
      </c>
      <c r="H56" s="259">
        <v>85.94</v>
      </c>
      <c r="I56" s="259">
        <v>120.21299999999999</v>
      </c>
      <c r="J56" s="259">
        <v>29.746000000000009</v>
      </c>
      <c r="K56" s="259">
        <v>70.686000000000007</v>
      </c>
      <c r="L56" s="259">
        <v>-13.622000000000003</v>
      </c>
      <c r="M56" s="259">
        <v>-35.386000000000003</v>
      </c>
      <c r="N56" s="259">
        <v>16.123999999999999</v>
      </c>
      <c r="O56" s="259">
        <v>35.299999999999997</v>
      </c>
      <c r="P56" s="259">
        <v>15.247</v>
      </c>
      <c r="Q56" s="259">
        <v>31.881</v>
      </c>
      <c r="R56" s="259">
        <v>12.405999999999999</v>
      </c>
      <c r="S56" s="259">
        <v>26.016999999999999</v>
      </c>
      <c r="T56" s="259">
        <v>-2.8000000000000011E-2</v>
      </c>
      <c r="U56" s="259">
        <v>0.10199999999999999</v>
      </c>
      <c r="V56" s="259">
        <v>-2.7010000000000005</v>
      </c>
      <c r="W56" s="259">
        <v>11.04</v>
      </c>
      <c r="X56" s="259">
        <v>-9.7919999999999998</v>
      </c>
      <c r="Y56" s="259">
        <v>-14.561</v>
      </c>
      <c r="Z56" s="259">
        <v>2.5850000000000009</v>
      </c>
      <c r="AA56" s="259">
        <v>11.557</v>
      </c>
      <c r="AB56" s="259">
        <v>-9.1130000000000013</v>
      </c>
      <c r="AC56" s="259">
        <v>-12.242000000000001</v>
      </c>
      <c r="AD56" s="259">
        <v>-6.5280000000000005</v>
      </c>
      <c r="AE56" s="259">
        <v>-0.68500000000000005</v>
      </c>
    </row>
    <row r="57" spans="2:31">
      <c r="B57" s="103" t="s">
        <v>215</v>
      </c>
      <c r="C57" s="259">
        <v>33.566000000000003</v>
      </c>
      <c r="D57" s="259">
        <v>290.39</v>
      </c>
      <c r="E57" s="259">
        <v>323.95600000000002</v>
      </c>
      <c r="F57" s="259">
        <v>42.651000000000003</v>
      </c>
      <c r="G57" s="259">
        <v>122.60899999999999</v>
      </c>
      <c r="H57" s="259">
        <v>158.696</v>
      </c>
      <c r="I57" s="259">
        <v>323.95600000000002</v>
      </c>
      <c r="J57" s="259">
        <v>17.260999999999999</v>
      </c>
      <c r="K57" s="259">
        <v>37.027999999999999</v>
      </c>
      <c r="L57" s="259">
        <v>-2.9870000000000001</v>
      </c>
      <c r="M57" s="259">
        <v>-5.78</v>
      </c>
      <c r="N57" s="259">
        <v>14.274000000000001</v>
      </c>
      <c r="O57" s="259">
        <v>31.248000000000001</v>
      </c>
      <c r="P57" s="259">
        <v>13.869</v>
      </c>
      <c r="Q57" s="259">
        <v>29.923999999999999</v>
      </c>
      <c r="R57" s="259">
        <v>13.616999999999999</v>
      </c>
      <c r="S57" s="259">
        <v>29.422999999999998</v>
      </c>
      <c r="T57" s="259">
        <v>-2.1419999999999995</v>
      </c>
      <c r="U57" s="259">
        <v>-6.06</v>
      </c>
      <c r="V57" s="259">
        <v>110.72199999999999</v>
      </c>
      <c r="W57" s="259">
        <v>122.60899999999999</v>
      </c>
      <c r="X57" s="259">
        <v>-3.8970000000000002</v>
      </c>
      <c r="Y57" s="259">
        <v>-7.9340000000000002</v>
      </c>
      <c r="Z57" s="259">
        <v>7.5790000000000006</v>
      </c>
      <c r="AA57" s="259">
        <v>15.429</v>
      </c>
      <c r="AB57" s="259">
        <v>-17.048000000000002</v>
      </c>
      <c r="AC57" s="259">
        <v>-22.384</v>
      </c>
      <c r="AD57" s="259">
        <v>-9.4689999999999994</v>
      </c>
      <c r="AE57" s="259">
        <v>-6.9550000000000001</v>
      </c>
    </row>
    <row r="58" spans="2:31">
      <c r="B58" s="103" t="s">
        <v>302</v>
      </c>
      <c r="C58" s="259">
        <v>168.58199999999999</v>
      </c>
      <c r="D58" s="259">
        <v>65.736999999999995</v>
      </c>
      <c r="E58" s="259">
        <v>234.31899999999999</v>
      </c>
      <c r="F58" s="259">
        <v>74.850999999999999</v>
      </c>
      <c r="G58" s="259">
        <v>0.36099999999999999</v>
      </c>
      <c r="H58" s="259">
        <v>159.107</v>
      </c>
      <c r="I58" s="259">
        <v>234.31899999999999</v>
      </c>
      <c r="J58" s="259">
        <v>2.1000000000000001E-2</v>
      </c>
      <c r="K58" s="259">
        <v>2.1000000000000001E-2</v>
      </c>
      <c r="L58" s="259">
        <v>0</v>
      </c>
      <c r="M58" s="259">
        <v>0</v>
      </c>
      <c r="N58" s="259">
        <v>2.1000000000000001E-2</v>
      </c>
      <c r="O58" s="259">
        <v>2.1000000000000001E-2</v>
      </c>
      <c r="P58" s="259">
        <v>7.8999999999999959E-2</v>
      </c>
      <c r="Q58" s="259">
        <v>-0.53100000000000003</v>
      </c>
      <c r="R58" s="259">
        <v>9.6000000000000085E-2</v>
      </c>
      <c r="S58" s="259">
        <v>-0.71099999999999997</v>
      </c>
      <c r="T58" s="259">
        <v>4.9089999999999998</v>
      </c>
      <c r="U58" s="259">
        <v>10.048999999999999</v>
      </c>
      <c r="V58" s="259">
        <v>-3.9720000000000004</v>
      </c>
      <c r="W58" s="259">
        <v>0.36099999999999999</v>
      </c>
      <c r="X58" s="259">
        <v>-1.6689999999999998</v>
      </c>
      <c r="Y58" s="259">
        <v>-3.1619999999999999</v>
      </c>
      <c r="Z58" s="259">
        <v>3.3360000000000003</v>
      </c>
      <c r="AA58" s="259">
        <v>6.1760000000000002</v>
      </c>
      <c r="AB58" s="259">
        <v>-17.186</v>
      </c>
      <c r="AC58" s="259">
        <v>-24.109000000000002</v>
      </c>
      <c r="AD58" s="259">
        <v>-13.85</v>
      </c>
      <c r="AE58" s="259">
        <v>-17.933</v>
      </c>
    </row>
    <row r="59" spans="2:31">
      <c r="B59" s="103" t="s">
        <v>303</v>
      </c>
      <c r="C59" s="259">
        <v>621.47699999999998</v>
      </c>
      <c r="D59" s="259">
        <v>1897.8530000000001</v>
      </c>
      <c r="E59" s="259">
        <v>2519.33</v>
      </c>
      <c r="F59" s="259">
        <v>993.125</v>
      </c>
      <c r="G59" s="259">
        <v>606.86400000000003</v>
      </c>
      <c r="H59" s="259">
        <v>919.34100000000001</v>
      </c>
      <c r="I59" s="259">
        <v>2519.33</v>
      </c>
      <c r="J59" s="259">
        <v>359.23599999999999</v>
      </c>
      <c r="K59" s="259">
        <v>753.58199999999999</v>
      </c>
      <c r="L59" s="259">
        <v>-221.76700000000002</v>
      </c>
      <c r="M59" s="259">
        <v>-458.64600000000002</v>
      </c>
      <c r="N59" s="259">
        <v>137.46899999999997</v>
      </c>
      <c r="O59" s="259">
        <v>294.93599999999998</v>
      </c>
      <c r="P59" s="259">
        <v>94.605000000000018</v>
      </c>
      <c r="Q59" s="259">
        <v>211.67500000000001</v>
      </c>
      <c r="R59" s="259">
        <v>56.291000000000011</v>
      </c>
      <c r="S59" s="259">
        <v>131.71700000000001</v>
      </c>
      <c r="T59" s="259">
        <v>-37.372000000000007</v>
      </c>
      <c r="U59" s="259">
        <v>-77.641000000000005</v>
      </c>
      <c r="V59" s="259">
        <v>571.66800000000001</v>
      </c>
      <c r="W59" s="259">
        <v>606.86400000000003</v>
      </c>
      <c r="X59" s="259">
        <v>-6.3569999999999993</v>
      </c>
      <c r="Y59" s="259">
        <v>-15.946999999999999</v>
      </c>
      <c r="Z59" s="259">
        <v>12.522999999999996</v>
      </c>
      <c r="AA59" s="259">
        <v>38.128999999999998</v>
      </c>
      <c r="AB59" s="259">
        <v>-96.491</v>
      </c>
      <c r="AC59" s="259">
        <v>-122.999</v>
      </c>
      <c r="AD59" s="259">
        <v>-83.968000000000004</v>
      </c>
      <c r="AE59" s="259">
        <v>-84.87</v>
      </c>
    </row>
    <row r="60" spans="2:31">
      <c r="B60" s="103" t="s">
        <v>304</v>
      </c>
      <c r="C60" s="259">
        <v>684.71799999999996</v>
      </c>
      <c r="D60" s="259">
        <v>2651.8040000000001</v>
      </c>
      <c r="E60" s="259">
        <v>3336.5219999999999</v>
      </c>
      <c r="F60" s="259">
        <v>1650.288</v>
      </c>
      <c r="G60" s="259">
        <v>708.28700000000003</v>
      </c>
      <c r="H60" s="259">
        <v>977.947</v>
      </c>
      <c r="I60" s="259">
        <v>3336.5219999999999</v>
      </c>
      <c r="J60" s="259">
        <v>392.05099999999993</v>
      </c>
      <c r="K60" s="259">
        <v>813.52599999999995</v>
      </c>
      <c r="L60" s="259">
        <v>-257.40800000000007</v>
      </c>
      <c r="M60" s="259">
        <v>-514.20000000000005</v>
      </c>
      <c r="N60" s="259">
        <v>134.64300000000003</v>
      </c>
      <c r="O60" s="259">
        <v>299.32600000000002</v>
      </c>
      <c r="P60" s="259">
        <v>90.433000000000007</v>
      </c>
      <c r="Q60" s="259">
        <v>204.28700000000001</v>
      </c>
      <c r="R60" s="259">
        <v>23.211000000000006</v>
      </c>
      <c r="S60" s="259">
        <v>80.406000000000006</v>
      </c>
      <c r="T60" s="259">
        <v>-45.433999999999997</v>
      </c>
      <c r="U60" s="259">
        <v>-92.900999999999996</v>
      </c>
      <c r="V60" s="259">
        <v>698.38700000000006</v>
      </c>
      <c r="W60" s="259">
        <v>708.28700000000003</v>
      </c>
      <c r="X60" s="259">
        <v>7.23</v>
      </c>
      <c r="Y60" s="259">
        <v>3.7269999999999999</v>
      </c>
      <c r="Z60" s="259">
        <v>-15.165000000000001</v>
      </c>
      <c r="AA60" s="259">
        <v>-8.7680000000000007</v>
      </c>
      <c r="AB60" s="259">
        <v>-99.397999999999996</v>
      </c>
      <c r="AC60" s="259">
        <v>-130.84299999999999</v>
      </c>
      <c r="AD60" s="259">
        <v>-114.56299999999999</v>
      </c>
      <c r="AE60" s="259">
        <v>-139.61099999999999</v>
      </c>
    </row>
    <row r="61" spans="2:31">
      <c r="B61" s="103" t="s">
        <v>305</v>
      </c>
      <c r="C61" s="259">
        <v>102.187</v>
      </c>
      <c r="D61" s="259">
        <v>177.607</v>
      </c>
      <c r="E61" s="259">
        <v>279.79399999999998</v>
      </c>
      <c r="F61" s="259">
        <v>122.72499999999999</v>
      </c>
      <c r="G61" s="259">
        <v>7.0279999999999996</v>
      </c>
      <c r="H61" s="259">
        <v>150.041</v>
      </c>
      <c r="I61" s="259">
        <v>279.79399999999998</v>
      </c>
      <c r="J61" s="259">
        <v>14.254000000000001</v>
      </c>
      <c r="K61" s="259">
        <v>29.231000000000002</v>
      </c>
      <c r="L61" s="259">
        <v>-8.6239999999999988</v>
      </c>
      <c r="M61" s="259">
        <v>-18.257999999999999</v>
      </c>
      <c r="N61" s="259">
        <v>5.6300000000000008</v>
      </c>
      <c r="O61" s="259">
        <v>10.973000000000001</v>
      </c>
      <c r="P61" s="259">
        <v>0.95099999999999996</v>
      </c>
      <c r="Q61" s="259">
        <v>0.94899999999999995</v>
      </c>
      <c r="R61" s="259">
        <v>-2.1160000000000001</v>
      </c>
      <c r="S61" s="259">
        <v>-4.8540000000000001</v>
      </c>
      <c r="T61" s="259">
        <v>-0.55300000000000005</v>
      </c>
      <c r="U61" s="259">
        <v>0.34599999999999997</v>
      </c>
      <c r="V61" s="259">
        <v>8.8680000000000003</v>
      </c>
      <c r="W61" s="259">
        <v>7.0279999999999996</v>
      </c>
      <c r="X61" s="259">
        <v>1.1230000000000002</v>
      </c>
      <c r="Y61" s="259">
        <v>1.7250000000000001</v>
      </c>
      <c r="Z61" s="259">
        <v>-1.544</v>
      </c>
      <c r="AA61" s="259">
        <v>-2.782</v>
      </c>
      <c r="AB61" s="259">
        <v>-16.395</v>
      </c>
      <c r="AC61" s="259">
        <v>-21.334</v>
      </c>
      <c r="AD61" s="259">
        <v>-17.939</v>
      </c>
      <c r="AE61" s="259">
        <v>-24.116</v>
      </c>
    </row>
    <row r="62" spans="2:31">
      <c r="B62" s="103" t="s">
        <v>306</v>
      </c>
      <c r="C62" s="259">
        <v>1249.809</v>
      </c>
      <c r="D62" s="259">
        <v>4712.223</v>
      </c>
      <c r="E62" s="259">
        <v>5962.0320000000002</v>
      </c>
      <c r="F62" s="259">
        <v>1313.1479999999999</v>
      </c>
      <c r="G62" s="259">
        <v>3111.1550000000002</v>
      </c>
      <c r="H62" s="259">
        <v>1537.729</v>
      </c>
      <c r="I62" s="259">
        <v>5962.0320000000002</v>
      </c>
      <c r="J62" s="259">
        <v>902.06000000000006</v>
      </c>
      <c r="K62" s="259">
        <v>1876.1980000000001</v>
      </c>
      <c r="L62" s="259">
        <v>-612.40100000000007</v>
      </c>
      <c r="M62" s="259">
        <v>-1238.874</v>
      </c>
      <c r="N62" s="259">
        <v>289.65899999999993</v>
      </c>
      <c r="O62" s="259">
        <v>637.32399999999996</v>
      </c>
      <c r="P62" s="259">
        <v>215.61099999999999</v>
      </c>
      <c r="Q62" s="259">
        <v>478.54500000000002</v>
      </c>
      <c r="R62" s="259">
        <v>144.34800000000001</v>
      </c>
      <c r="S62" s="259">
        <v>323.67500000000001</v>
      </c>
      <c r="T62" s="259">
        <v>-83.25</v>
      </c>
      <c r="U62" s="259">
        <v>-184.721</v>
      </c>
      <c r="V62" s="259">
        <v>3033.3</v>
      </c>
      <c r="W62" s="259">
        <v>3111.1550000000002</v>
      </c>
      <c r="X62" s="259">
        <v>-22.969000000000001</v>
      </c>
      <c r="Y62" s="259">
        <v>-53.655000000000001</v>
      </c>
      <c r="Z62" s="259">
        <v>38.13000000000001</v>
      </c>
      <c r="AA62" s="259">
        <v>85.299000000000007</v>
      </c>
      <c r="AB62" s="259">
        <v>-94.905999999999977</v>
      </c>
      <c r="AC62" s="259">
        <v>-132.30099999999999</v>
      </c>
      <c r="AD62" s="259">
        <v>-56.776000000000003</v>
      </c>
      <c r="AE62" s="259">
        <v>-47.002000000000002</v>
      </c>
    </row>
    <row r="63" spans="2:31">
      <c r="B63" s="103" t="s">
        <v>307</v>
      </c>
      <c r="C63" s="259">
        <v>3493.194</v>
      </c>
      <c r="D63" s="259">
        <v>16059.369000000001</v>
      </c>
      <c r="E63" s="259">
        <v>19552.562999999998</v>
      </c>
      <c r="F63" s="259">
        <v>3944.7130000000002</v>
      </c>
      <c r="G63" s="259">
        <v>5402.2290000000003</v>
      </c>
      <c r="H63" s="259">
        <v>10205.620999999999</v>
      </c>
      <c r="I63" s="259">
        <v>19552.562999999998</v>
      </c>
      <c r="J63" s="259">
        <v>1945.991</v>
      </c>
      <c r="K63" s="259">
        <v>4024.721</v>
      </c>
      <c r="L63" s="259">
        <v>-1165.9380000000001</v>
      </c>
      <c r="M63" s="259">
        <v>-2378.5140000000001</v>
      </c>
      <c r="N63" s="259">
        <v>780.05300000000011</v>
      </c>
      <c r="O63" s="259">
        <v>1646.2070000000001</v>
      </c>
      <c r="P63" s="259">
        <v>564.3359999999999</v>
      </c>
      <c r="Q63" s="259">
        <v>1200.9079999999999</v>
      </c>
      <c r="R63" s="259">
        <v>331.69200000000006</v>
      </c>
      <c r="S63" s="259">
        <v>735.02700000000004</v>
      </c>
      <c r="T63" s="259">
        <v>-209.77</v>
      </c>
      <c r="U63" s="259">
        <v>-395.84100000000001</v>
      </c>
      <c r="V63" s="259">
        <v>5184.8429999999998</v>
      </c>
      <c r="W63" s="259">
        <v>5402.2290000000003</v>
      </c>
      <c r="X63" s="259">
        <v>-29.673000000000002</v>
      </c>
      <c r="Y63" s="259">
        <v>-113.18</v>
      </c>
      <c r="Z63" s="259">
        <v>91.850999999999999</v>
      </c>
      <c r="AA63" s="259">
        <v>225.73</v>
      </c>
      <c r="AB63" s="259">
        <v>-1065.191</v>
      </c>
      <c r="AC63" s="259">
        <v>-1395.768</v>
      </c>
      <c r="AD63" s="259">
        <v>-973.34</v>
      </c>
      <c r="AE63" s="259">
        <v>-1170.038</v>
      </c>
    </row>
    <row r="64" spans="2:31">
      <c r="B64" s="103" t="s">
        <v>308</v>
      </c>
      <c r="C64" s="259">
        <v>1071.4749999999999</v>
      </c>
      <c r="D64" s="259">
        <v>5468.5739999999996</v>
      </c>
      <c r="E64" s="259">
        <v>6540.049</v>
      </c>
      <c r="F64" s="259">
        <v>1435.1569999999999</v>
      </c>
      <c r="G64" s="259">
        <v>2086.0300000000002</v>
      </c>
      <c r="H64" s="259">
        <v>3018.8620000000001</v>
      </c>
      <c r="I64" s="259">
        <v>6540.049</v>
      </c>
      <c r="J64" s="259">
        <v>984.13100000000009</v>
      </c>
      <c r="K64" s="259">
        <v>1948.9390000000001</v>
      </c>
      <c r="L64" s="259">
        <v>-517.92600000000004</v>
      </c>
      <c r="M64" s="259">
        <v>-1027.643</v>
      </c>
      <c r="N64" s="259">
        <v>466.20500000000004</v>
      </c>
      <c r="O64" s="259">
        <v>921.29600000000005</v>
      </c>
      <c r="P64" s="259">
        <v>391.5</v>
      </c>
      <c r="Q64" s="259">
        <v>783.91300000000001</v>
      </c>
      <c r="R64" s="259">
        <v>332.17699999999996</v>
      </c>
      <c r="S64" s="259">
        <v>663.88599999999997</v>
      </c>
      <c r="T64" s="259">
        <v>-64.722000000000008</v>
      </c>
      <c r="U64" s="259">
        <v>-131.81200000000001</v>
      </c>
      <c r="V64" s="259">
        <v>1821.5880000000002</v>
      </c>
      <c r="W64" s="259">
        <v>2086.0300000000002</v>
      </c>
      <c r="X64" s="259">
        <v>-84.957999999999984</v>
      </c>
      <c r="Y64" s="259">
        <v>-177.25399999999999</v>
      </c>
      <c r="Z64" s="259">
        <v>182.69700000000003</v>
      </c>
      <c r="AA64" s="259">
        <v>354.84300000000002</v>
      </c>
      <c r="AB64" s="259">
        <v>-192.173</v>
      </c>
      <c r="AC64" s="259">
        <v>-227.18100000000001</v>
      </c>
      <c r="AD64" s="259">
        <v>-9.4759999999999991</v>
      </c>
      <c r="AE64" s="259">
        <v>127.66200000000001</v>
      </c>
    </row>
    <row r="65" spans="2:31">
      <c r="B65" s="103" t="s">
        <v>309</v>
      </c>
      <c r="C65" s="259">
        <v>4.5510000000000002</v>
      </c>
      <c r="D65" s="259">
        <v>1.994</v>
      </c>
      <c r="E65" s="259">
        <v>6.5449999999999999</v>
      </c>
      <c r="F65" s="259">
        <v>3.56</v>
      </c>
      <c r="G65" s="259">
        <v>1E-3</v>
      </c>
      <c r="H65" s="259">
        <v>2.984</v>
      </c>
      <c r="I65" s="259">
        <v>6.5449999999999999</v>
      </c>
      <c r="J65" s="259">
        <v>7.3840000000000003</v>
      </c>
      <c r="K65" s="259">
        <v>14.029</v>
      </c>
      <c r="L65" s="259">
        <v>-6.649</v>
      </c>
      <c r="M65" s="259">
        <v>-12.68</v>
      </c>
      <c r="N65" s="259">
        <v>0.73499999999999999</v>
      </c>
      <c r="O65" s="259">
        <v>1.349</v>
      </c>
      <c r="P65" s="259">
        <v>0.39800000000000002</v>
      </c>
      <c r="Q65" s="259">
        <v>0.67300000000000004</v>
      </c>
      <c r="R65" s="259">
        <v>0.34499999999999997</v>
      </c>
      <c r="S65" s="259">
        <v>0.58799999999999997</v>
      </c>
      <c r="T65" s="259">
        <v>-3.6999999999999998E-2</v>
      </c>
      <c r="U65" s="259">
        <v>-7.3999999999999996E-2</v>
      </c>
      <c r="V65" s="259">
        <v>0.30800000000000005</v>
      </c>
      <c r="W65" s="259">
        <v>0.51400000000000001</v>
      </c>
      <c r="X65" s="259">
        <v>-0.14000000000000001</v>
      </c>
      <c r="Y65" s="259">
        <v>-0.23</v>
      </c>
      <c r="Z65" s="259">
        <v>0.16799999999999998</v>
      </c>
      <c r="AA65" s="259">
        <v>0.28399999999999997</v>
      </c>
      <c r="AB65" s="259">
        <v>-0.21199999999999999</v>
      </c>
      <c r="AC65" s="259">
        <v>-0.20399999999999999</v>
      </c>
      <c r="AD65" s="259">
        <v>-4.3999999999999997E-2</v>
      </c>
      <c r="AE65" s="259">
        <v>0.08</v>
      </c>
    </row>
    <row r="66" spans="2:31">
      <c r="B66" s="103" t="s">
        <v>310</v>
      </c>
      <c r="C66" s="259">
        <v>46.390999999999998</v>
      </c>
      <c r="D66" s="259">
        <v>173.33500000000001</v>
      </c>
      <c r="E66" s="259">
        <v>219.726</v>
      </c>
      <c r="F66" s="259">
        <v>6.1319999999999997</v>
      </c>
      <c r="G66" s="259">
        <v>0.51700000000000002</v>
      </c>
      <c r="H66" s="259">
        <v>213.077</v>
      </c>
      <c r="I66" s="259">
        <v>219.726</v>
      </c>
      <c r="J66" s="259">
        <v>0.96200000000000008</v>
      </c>
      <c r="K66" s="259">
        <v>1.921</v>
      </c>
      <c r="L66" s="259">
        <v>0</v>
      </c>
      <c r="M66" s="259">
        <v>0</v>
      </c>
      <c r="N66" s="259">
        <v>0.96200000000000008</v>
      </c>
      <c r="O66" s="259">
        <v>1.921</v>
      </c>
      <c r="P66" s="259">
        <v>4.0999999999999981E-2</v>
      </c>
      <c r="Q66" s="259">
        <v>0.18099999999999999</v>
      </c>
      <c r="R66" s="259">
        <v>-7.4999999999999997E-2</v>
      </c>
      <c r="S66" s="259">
        <v>-4.2999999999999997E-2</v>
      </c>
      <c r="T66" s="259">
        <v>0.378</v>
      </c>
      <c r="U66" s="259">
        <v>0.65900000000000003</v>
      </c>
      <c r="V66" s="259">
        <v>0.30399999999999999</v>
      </c>
      <c r="W66" s="259">
        <v>0.61599999999999999</v>
      </c>
      <c r="X66" s="259">
        <v>-0.251</v>
      </c>
      <c r="Y66" s="259">
        <v>-0.109</v>
      </c>
      <c r="Z66" s="259">
        <v>5.2999999999999992E-2</v>
      </c>
      <c r="AA66" s="259">
        <v>0.50700000000000001</v>
      </c>
      <c r="AB66" s="259">
        <v>0</v>
      </c>
      <c r="AC66" s="259">
        <v>0</v>
      </c>
      <c r="AD66" s="259">
        <v>5.2999999999999992E-2</v>
      </c>
      <c r="AE66" s="259">
        <v>0.50700000000000001</v>
      </c>
    </row>
    <row r="67" spans="2:31">
      <c r="B67" s="103" t="s">
        <v>311</v>
      </c>
      <c r="C67" s="259">
        <v>7.1520000000000001</v>
      </c>
      <c r="D67" s="259">
        <v>83.382999999999996</v>
      </c>
      <c r="E67" s="259">
        <v>90.534999999999997</v>
      </c>
      <c r="F67" s="259">
        <v>104.018</v>
      </c>
      <c r="G67" s="259">
        <v>23.8</v>
      </c>
      <c r="H67" s="259">
        <v>-37.283000000000001</v>
      </c>
      <c r="I67" s="259">
        <v>90.534999999999997</v>
      </c>
      <c r="J67" s="259">
        <v>3.5370000000000004</v>
      </c>
      <c r="K67" s="259">
        <v>5.7720000000000002</v>
      </c>
      <c r="L67" s="259">
        <v>-0.04</v>
      </c>
      <c r="M67" s="259">
        <v>-0.04</v>
      </c>
      <c r="N67" s="259">
        <v>3.4970000000000003</v>
      </c>
      <c r="O67" s="259">
        <v>5.7320000000000002</v>
      </c>
      <c r="P67" s="259">
        <v>2.6149999999999998</v>
      </c>
      <c r="Q67" s="259">
        <v>3.76</v>
      </c>
      <c r="R67" s="259">
        <v>1.1639999999999999</v>
      </c>
      <c r="S67" s="259">
        <v>0.86199999999999999</v>
      </c>
      <c r="T67" s="259">
        <v>-1.4140000000000001</v>
      </c>
      <c r="U67" s="259">
        <v>-2.5590000000000002</v>
      </c>
      <c r="V67" s="259">
        <v>-0.25099999999999989</v>
      </c>
      <c r="W67" s="259">
        <v>-1.698</v>
      </c>
      <c r="X67" s="259">
        <v>0</v>
      </c>
      <c r="Y67" s="259">
        <v>0</v>
      </c>
      <c r="Z67" s="259">
        <v>-0.25099999999999989</v>
      </c>
      <c r="AA67" s="259">
        <v>-1.698</v>
      </c>
      <c r="AB67" s="259">
        <v>0</v>
      </c>
      <c r="AC67" s="259">
        <v>0</v>
      </c>
      <c r="AD67" s="259">
        <v>-0.25099999999999989</v>
      </c>
      <c r="AE67" s="259">
        <v>-1.698</v>
      </c>
    </row>
    <row r="68" spans="2:31">
      <c r="B68" s="103" t="s">
        <v>312</v>
      </c>
      <c r="C68" s="259">
        <v>10.153</v>
      </c>
      <c r="D68" s="259">
        <v>4.5880000000000001</v>
      </c>
      <c r="E68" s="259">
        <v>14.741</v>
      </c>
      <c r="F68" s="259">
        <v>10.539</v>
      </c>
      <c r="G68" s="259">
        <v>1.49</v>
      </c>
      <c r="H68" s="259">
        <v>2.7120000000000002</v>
      </c>
      <c r="I68" s="259">
        <v>14.741</v>
      </c>
      <c r="J68" s="259">
        <v>14.425000000000001</v>
      </c>
      <c r="K68" s="259">
        <v>26.006</v>
      </c>
      <c r="L68" s="259">
        <v>-11.301</v>
      </c>
      <c r="M68" s="259">
        <v>-21.125</v>
      </c>
      <c r="N68" s="259">
        <v>3.1240000000000006</v>
      </c>
      <c r="O68" s="259">
        <v>4.8810000000000002</v>
      </c>
      <c r="P68" s="259">
        <v>1.4429999999999998</v>
      </c>
      <c r="Q68" s="259">
        <v>1.6539999999999999</v>
      </c>
      <c r="R68" s="259">
        <v>1.1910000000000001</v>
      </c>
      <c r="S68" s="259">
        <v>1.151</v>
      </c>
      <c r="T68" s="259">
        <v>-3.5999999999999997E-2</v>
      </c>
      <c r="U68" s="259">
        <v>-6.0999999999999999E-2</v>
      </c>
      <c r="V68" s="259">
        <v>1.1559999999999999</v>
      </c>
      <c r="W68" s="259">
        <v>1.089</v>
      </c>
      <c r="X68" s="259">
        <v>0</v>
      </c>
      <c r="Y68" s="259">
        <v>2E-3</v>
      </c>
      <c r="Z68" s="259">
        <v>1.1559999999999999</v>
      </c>
      <c r="AA68" s="259">
        <v>1.091</v>
      </c>
      <c r="AB68" s="259">
        <v>0</v>
      </c>
      <c r="AC68" s="259">
        <v>0</v>
      </c>
      <c r="AD68" s="259">
        <v>1.1559999999999999</v>
      </c>
      <c r="AE68" s="259">
        <v>1.091</v>
      </c>
    </row>
    <row r="69" spans="2:31">
      <c r="B69" s="103" t="s">
        <v>313</v>
      </c>
      <c r="C69" s="259">
        <v>14.199</v>
      </c>
      <c r="D69" s="259">
        <v>34.947000000000003</v>
      </c>
      <c r="E69" s="259">
        <v>49.146000000000001</v>
      </c>
      <c r="F69" s="259">
        <v>0.70599999999999996</v>
      </c>
      <c r="G69" s="259">
        <v>3.0270000000000001</v>
      </c>
      <c r="H69" s="259">
        <v>45.412999999999997</v>
      </c>
      <c r="I69" s="259">
        <v>49.146000000000001</v>
      </c>
      <c r="J69" s="259">
        <v>4.2189999999999994</v>
      </c>
      <c r="K69" s="259">
        <v>7.9889999999999999</v>
      </c>
      <c r="L69" s="259">
        <v>-0.96000000000000008</v>
      </c>
      <c r="M69" s="259">
        <v>-1.7130000000000001</v>
      </c>
      <c r="N69" s="259">
        <v>3.2589999999999999</v>
      </c>
      <c r="O69" s="259">
        <v>6.2759999999999998</v>
      </c>
      <c r="P69" s="259">
        <v>2.7050000000000001</v>
      </c>
      <c r="Q69" s="259">
        <v>5.1790000000000003</v>
      </c>
      <c r="R69" s="259">
        <v>2.3729999999999998</v>
      </c>
      <c r="S69" s="259">
        <v>4.5179999999999998</v>
      </c>
      <c r="T69" s="259">
        <v>-5.7999999999999996E-2</v>
      </c>
      <c r="U69" s="259">
        <v>-9.2999999999999999E-2</v>
      </c>
      <c r="V69" s="259">
        <v>2.3160000000000003</v>
      </c>
      <c r="W69" s="259">
        <v>4.4260000000000002</v>
      </c>
      <c r="X69" s="259">
        <v>-0.20300000000000001</v>
      </c>
      <c r="Y69" s="259">
        <v>-0.46800000000000003</v>
      </c>
      <c r="Z69" s="259">
        <v>2.1130000000000004</v>
      </c>
      <c r="AA69" s="259">
        <v>3.9580000000000002</v>
      </c>
      <c r="AB69" s="259">
        <v>0</v>
      </c>
      <c r="AC69" s="259">
        <v>0</v>
      </c>
      <c r="AD69" s="259">
        <v>2.1130000000000004</v>
      </c>
      <c r="AE69" s="259">
        <v>3.9580000000000002</v>
      </c>
    </row>
    <row r="70" spans="2:31">
      <c r="B70" s="103" t="s">
        <v>314</v>
      </c>
      <c r="C70" s="259">
        <v>68.447999999999993</v>
      </c>
      <c r="D70" s="259">
        <v>19.876999999999999</v>
      </c>
      <c r="E70" s="259">
        <v>88.325000000000003</v>
      </c>
      <c r="F70" s="259">
        <v>52.158000000000001</v>
      </c>
      <c r="G70" s="259">
        <v>9.3230000000000004</v>
      </c>
      <c r="H70" s="259">
        <v>26.844000000000001</v>
      </c>
      <c r="I70" s="259">
        <v>88.325000000000003</v>
      </c>
      <c r="J70" s="259">
        <v>0.44200000000000006</v>
      </c>
      <c r="K70" s="259">
        <v>1.139</v>
      </c>
      <c r="L70" s="259">
        <v>0</v>
      </c>
      <c r="M70" s="259">
        <v>0</v>
      </c>
      <c r="N70" s="259">
        <v>0.44200000000000006</v>
      </c>
      <c r="O70" s="259">
        <v>1.139</v>
      </c>
      <c r="P70" s="259">
        <v>0.26400000000000001</v>
      </c>
      <c r="Q70" s="259">
        <v>0.80300000000000005</v>
      </c>
      <c r="R70" s="259">
        <v>4.9999999999999989E-2</v>
      </c>
      <c r="S70" s="259">
        <v>0.36299999999999999</v>
      </c>
      <c r="T70" s="259">
        <v>0.17099999999999999</v>
      </c>
      <c r="U70" s="259">
        <v>0.443</v>
      </c>
      <c r="V70" s="259">
        <v>0.22899999999999998</v>
      </c>
      <c r="W70" s="259">
        <v>0.81399999999999995</v>
      </c>
      <c r="X70" s="259">
        <v>-0.03</v>
      </c>
      <c r="Y70" s="259">
        <v>-7.9000000000000001E-2</v>
      </c>
      <c r="Z70" s="259">
        <v>0.19899999999999995</v>
      </c>
      <c r="AA70" s="259">
        <v>0.73499999999999999</v>
      </c>
      <c r="AB70" s="259">
        <v>0</v>
      </c>
      <c r="AC70" s="259">
        <v>0</v>
      </c>
      <c r="AD70" s="259">
        <v>0.19899999999999995</v>
      </c>
      <c r="AE70" s="259">
        <v>0.73499999999999999</v>
      </c>
    </row>
    <row r="71" spans="2:31">
      <c r="B71" s="103" t="s">
        <v>315</v>
      </c>
      <c r="C71" s="259">
        <v>55.23</v>
      </c>
      <c r="D71" s="259">
        <v>303.55399999999997</v>
      </c>
      <c r="E71" s="259">
        <v>358.78399999999999</v>
      </c>
      <c r="F71" s="259">
        <v>1.2470000000000001</v>
      </c>
      <c r="G71" s="259">
        <v>6.9000000000000006E-2</v>
      </c>
      <c r="H71" s="259">
        <v>357.46800000000002</v>
      </c>
      <c r="I71" s="259">
        <v>358.78399999999999</v>
      </c>
      <c r="J71" s="259">
        <v>5.1510000000000007</v>
      </c>
      <c r="K71" s="259">
        <v>12.358000000000001</v>
      </c>
      <c r="L71" s="259">
        <v>-2.1560000000000001</v>
      </c>
      <c r="M71" s="259">
        <v>-3.9220000000000002</v>
      </c>
      <c r="N71" s="259">
        <v>2.9950000000000001</v>
      </c>
      <c r="O71" s="259">
        <v>8.4359999999999999</v>
      </c>
      <c r="P71" s="259">
        <v>1.7069999999999999</v>
      </c>
      <c r="Q71" s="259">
        <v>5.694</v>
      </c>
      <c r="R71" s="259">
        <v>-0.54400000000000004</v>
      </c>
      <c r="S71" s="259">
        <v>-2.9340000000000002</v>
      </c>
      <c r="T71" s="259">
        <v>1.0999999999999999E-2</v>
      </c>
      <c r="U71" s="259">
        <v>1.4E-2</v>
      </c>
      <c r="V71" s="259">
        <v>-0.51000000000000023</v>
      </c>
      <c r="W71" s="259">
        <v>-2.8980000000000001</v>
      </c>
      <c r="X71" s="259">
        <v>-0.245</v>
      </c>
      <c r="Y71" s="259">
        <v>-0.75</v>
      </c>
      <c r="Z71" s="259">
        <v>-0.75500000000000034</v>
      </c>
      <c r="AA71" s="259">
        <v>-3.6480000000000001</v>
      </c>
      <c r="AB71" s="259">
        <v>0</v>
      </c>
      <c r="AC71" s="259">
        <v>0</v>
      </c>
      <c r="AD71" s="259">
        <v>-0.75500000000000034</v>
      </c>
      <c r="AE71" s="259">
        <v>-3.6480000000000001</v>
      </c>
    </row>
    <row r="72" spans="2:31">
      <c r="B72" s="103" t="s">
        <v>316</v>
      </c>
      <c r="C72" s="259">
        <v>92.954999999999998</v>
      </c>
      <c r="D72" s="259">
        <v>211.523</v>
      </c>
      <c r="E72" s="259">
        <v>304.47800000000001</v>
      </c>
      <c r="F72" s="259">
        <v>56.082999999999998</v>
      </c>
      <c r="G72" s="259">
        <v>20.84</v>
      </c>
      <c r="H72" s="259">
        <v>227.55500000000001</v>
      </c>
      <c r="I72" s="259">
        <v>304.47800000000001</v>
      </c>
      <c r="J72" s="259">
        <v>0.89999999999999991</v>
      </c>
      <c r="K72" s="259">
        <v>2.2919999999999998</v>
      </c>
      <c r="L72" s="259">
        <v>0</v>
      </c>
      <c r="M72" s="259">
        <v>0</v>
      </c>
      <c r="N72" s="259">
        <v>0.89999999999999991</v>
      </c>
      <c r="O72" s="259">
        <v>2.2919999999999998</v>
      </c>
      <c r="P72" s="259">
        <v>-0.186</v>
      </c>
      <c r="Q72" s="259">
        <v>0.13200000000000001</v>
      </c>
      <c r="R72" s="259">
        <v>-0.71599999999999997</v>
      </c>
      <c r="S72" s="259">
        <v>-0.98</v>
      </c>
      <c r="T72" s="259">
        <v>0.192</v>
      </c>
      <c r="U72" s="259">
        <v>0.49299999999999999</v>
      </c>
      <c r="V72" s="259">
        <v>9.9550000000000001</v>
      </c>
      <c r="W72" s="259">
        <v>9.9920000000000009</v>
      </c>
      <c r="X72" s="259">
        <v>-1.07</v>
      </c>
      <c r="Y72" s="259">
        <v>-1.1020000000000001</v>
      </c>
      <c r="Z72" s="259">
        <v>8.8849999999999998</v>
      </c>
      <c r="AA72" s="259">
        <v>8.89</v>
      </c>
      <c r="AB72" s="259">
        <v>0</v>
      </c>
      <c r="AC72" s="259">
        <v>0</v>
      </c>
      <c r="AD72" s="259">
        <v>8.8849999999999998</v>
      </c>
      <c r="AE72" s="259">
        <v>8.89</v>
      </c>
    </row>
    <row r="73" spans="2:31">
      <c r="B73" s="103" t="s">
        <v>317</v>
      </c>
      <c r="C73" s="259">
        <v>6.71</v>
      </c>
      <c r="D73" s="259">
        <v>78.748999999999995</v>
      </c>
      <c r="E73" s="259">
        <v>85.459000000000003</v>
      </c>
      <c r="F73" s="259">
        <v>48.423999999999999</v>
      </c>
      <c r="G73" s="259">
        <v>11.59</v>
      </c>
      <c r="H73" s="259">
        <v>25.445</v>
      </c>
      <c r="I73" s="259">
        <v>85.459000000000003</v>
      </c>
      <c r="J73" s="259">
        <v>3.1120000000000001</v>
      </c>
      <c r="K73" s="259">
        <v>6.7110000000000003</v>
      </c>
      <c r="L73" s="259">
        <v>-0.47400000000000003</v>
      </c>
      <c r="M73" s="259">
        <v>-0.93200000000000005</v>
      </c>
      <c r="N73" s="259">
        <v>2.6379999999999999</v>
      </c>
      <c r="O73" s="259">
        <v>5.7789999999999999</v>
      </c>
      <c r="P73" s="259">
        <v>2.1109999999999998</v>
      </c>
      <c r="Q73" s="259">
        <v>4.6779999999999999</v>
      </c>
      <c r="R73" s="259">
        <v>1.0739999999999998</v>
      </c>
      <c r="S73" s="259">
        <v>2.6659999999999999</v>
      </c>
      <c r="T73" s="259">
        <v>-0.97399999999999998</v>
      </c>
      <c r="U73" s="259">
        <v>-1.6879999999999999</v>
      </c>
      <c r="V73" s="259">
        <v>9.8999999999999977E-2</v>
      </c>
      <c r="W73" s="259">
        <v>0.97799999999999998</v>
      </c>
      <c r="X73" s="259">
        <v>-0.12799999999999995</v>
      </c>
      <c r="Y73" s="259">
        <v>-0.57899999999999996</v>
      </c>
      <c r="Z73" s="259">
        <v>-2.899999999999997E-2</v>
      </c>
      <c r="AA73" s="259">
        <v>0.39900000000000002</v>
      </c>
      <c r="AB73" s="259">
        <v>0</v>
      </c>
      <c r="AC73" s="259">
        <v>0</v>
      </c>
      <c r="AD73" s="259">
        <v>-2.899999999999997E-2</v>
      </c>
      <c r="AE73" s="259">
        <v>0.39900000000000002</v>
      </c>
    </row>
    <row r="74" spans="2:31">
      <c r="B74" s="103" t="s">
        <v>318</v>
      </c>
      <c r="C74" s="259">
        <v>134.86000000000001</v>
      </c>
      <c r="D74" s="259">
        <v>466.97</v>
      </c>
      <c r="E74" s="259">
        <v>601.83000000000004</v>
      </c>
      <c r="F74" s="259">
        <v>100.956</v>
      </c>
      <c r="G74" s="259">
        <v>77.638999999999996</v>
      </c>
      <c r="H74" s="259">
        <v>423.23500000000001</v>
      </c>
      <c r="I74" s="259">
        <v>601.83000000000004</v>
      </c>
      <c r="J74" s="259">
        <v>54.573</v>
      </c>
      <c r="K74" s="259">
        <v>109.44</v>
      </c>
      <c r="L74" s="259">
        <v>-49.051999999999992</v>
      </c>
      <c r="M74" s="259">
        <v>-68.486999999999995</v>
      </c>
      <c r="N74" s="259">
        <v>5.5210000000000008</v>
      </c>
      <c r="O74" s="259">
        <v>40.953000000000003</v>
      </c>
      <c r="P74" s="259">
        <v>2.5820000000000007</v>
      </c>
      <c r="Q74" s="259">
        <v>34.716000000000001</v>
      </c>
      <c r="R74" s="259">
        <v>-2.375</v>
      </c>
      <c r="S74" s="259">
        <v>24.859000000000002</v>
      </c>
      <c r="T74" s="259">
        <v>-0.76900000000000002</v>
      </c>
      <c r="U74" s="259">
        <v>-1.746</v>
      </c>
      <c r="V74" s="259">
        <v>-3.1430000000000007</v>
      </c>
      <c r="W74" s="259">
        <v>23.113</v>
      </c>
      <c r="X74" s="259">
        <v>1.0129999999999999</v>
      </c>
      <c r="Y74" s="259">
        <v>-6.9080000000000004</v>
      </c>
      <c r="Z74" s="259">
        <v>-2.1300000000000026</v>
      </c>
      <c r="AA74" s="259">
        <v>16.204999999999998</v>
      </c>
      <c r="AB74" s="259">
        <v>0</v>
      </c>
      <c r="AC74" s="259">
        <v>0</v>
      </c>
      <c r="AD74" s="259">
        <v>-2.1300000000000026</v>
      </c>
      <c r="AE74" s="259">
        <v>16.204999999999998</v>
      </c>
    </row>
    <row r="75" spans="2:31">
      <c r="B75" s="103" t="s">
        <v>319</v>
      </c>
      <c r="C75" s="259">
        <v>1237.4380000000001</v>
      </c>
      <c r="D75" s="259">
        <v>6007.6570000000002</v>
      </c>
      <c r="E75" s="259">
        <v>7245.0950000000003</v>
      </c>
      <c r="F75" s="259">
        <v>1584.31</v>
      </c>
      <c r="G75" s="259">
        <v>2236.3040000000001</v>
      </c>
      <c r="H75" s="259">
        <v>3424.4810000000002</v>
      </c>
      <c r="I75" s="259">
        <v>7245.0950000000003</v>
      </c>
      <c r="J75" s="259">
        <v>1070.9679999999998</v>
      </c>
      <c r="K75" s="259">
        <v>2119.5439999999999</v>
      </c>
      <c r="L75" s="259">
        <v>-579.05400000000009</v>
      </c>
      <c r="M75" s="259">
        <v>-1116.2360000000001</v>
      </c>
      <c r="N75" s="259">
        <v>491.91399999999999</v>
      </c>
      <c r="O75" s="259">
        <v>1003.308</v>
      </c>
      <c r="P75" s="259">
        <v>408.68600000000004</v>
      </c>
      <c r="Q75" s="259">
        <v>848.74400000000003</v>
      </c>
      <c r="R75" s="259">
        <v>336.90500000000003</v>
      </c>
      <c r="S75" s="259">
        <v>699.56500000000005</v>
      </c>
      <c r="T75" s="259">
        <v>-67.936000000000007</v>
      </c>
      <c r="U75" s="259">
        <v>-137.75700000000001</v>
      </c>
      <c r="V75" s="259">
        <v>269.17200000000003</v>
      </c>
      <c r="W75" s="259">
        <v>560.92600000000004</v>
      </c>
      <c r="X75" s="259">
        <v>-86.803999999999988</v>
      </c>
      <c r="Y75" s="259">
        <v>-188.73099999999999</v>
      </c>
      <c r="Z75" s="259">
        <v>182.36799999999999</v>
      </c>
      <c r="AA75" s="259">
        <v>372.19499999999999</v>
      </c>
      <c r="AB75" s="259">
        <v>-151.75099999999998</v>
      </c>
      <c r="AC75" s="259">
        <v>-188.09299999999999</v>
      </c>
      <c r="AD75" s="259">
        <v>30.61699999999999</v>
      </c>
      <c r="AE75" s="259">
        <v>184.102</v>
      </c>
    </row>
    <row r="76" spans="2:31">
      <c r="B76" s="103" t="s">
        <v>320</v>
      </c>
      <c r="C76" s="259">
        <v>3569.3510000000001</v>
      </c>
      <c r="D76" s="259">
        <v>2.762</v>
      </c>
      <c r="E76" s="259">
        <v>3572.1129999999998</v>
      </c>
      <c r="F76" s="259">
        <v>2070.5010000000002</v>
      </c>
      <c r="G76" s="259">
        <v>0</v>
      </c>
      <c r="H76" s="259">
        <v>1501.6120000000001</v>
      </c>
      <c r="I76" s="259">
        <v>3572.1129999999998</v>
      </c>
      <c r="J76" s="259">
        <v>0</v>
      </c>
      <c r="K76" s="259">
        <v>0</v>
      </c>
      <c r="L76" s="259">
        <v>0</v>
      </c>
      <c r="M76" s="259">
        <v>0</v>
      </c>
      <c r="N76" s="259">
        <v>0</v>
      </c>
      <c r="O76" s="259">
        <v>0</v>
      </c>
      <c r="P76" s="259">
        <v>-0.20400000000000001</v>
      </c>
      <c r="Q76" s="259">
        <v>-0.22800000000000001</v>
      </c>
      <c r="R76" s="259">
        <v>-0.20400000000000001</v>
      </c>
      <c r="S76" s="259">
        <v>-0.22800000000000001</v>
      </c>
      <c r="T76" s="259">
        <v>-14.689</v>
      </c>
      <c r="U76" s="259">
        <v>-14.430999999999999</v>
      </c>
      <c r="V76" s="259">
        <v>3029.2670000000003</v>
      </c>
      <c r="W76" s="259">
        <v>3060.6280000000002</v>
      </c>
      <c r="X76" s="259">
        <v>-635.51900000000001</v>
      </c>
      <c r="Y76" s="259">
        <v>-635.51900000000001</v>
      </c>
      <c r="Z76" s="259">
        <v>2393.748</v>
      </c>
      <c r="AA76" s="259">
        <v>2425.1089999999999</v>
      </c>
      <c r="AB76" s="259">
        <v>-40.319000000000003</v>
      </c>
      <c r="AC76" s="259">
        <v>-45.633000000000003</v>
      </c>
      <c r="AD76" s="259">
        <v>2353.4290000000001</v>
      </c>
      <c r="AE76" s="259">
        <v>2379.4760000000001</v>
      </c>
    </row>
    <row r="77" spans="2:31">
      <c r="B77" s="103" t="s">
        <v>213</v>
      </c>
      <c r="C77" s="259">
        <v>0</v>
      </c>
      <c r="D77" s="259">
        <v>0</v>
      </c>
      <c r="E77" s="259">
        <v>0</v>
      </c>
      <c r="F77" s="259">
        <v>0</v>
      </c>
      <c r="G77" s="259">
        <v>0</v>
      </c>
      <c r="H77" s="259">
        <v>0</v>
      </c>
      <c r="I77" s="259">
        <v>0</v>
      </c>
      <c r="J77" s="259">
        <v>52.449999999999989</v>
      </c>
      <c r="K77" s="259">
        <v>229.00299999999999</v>
      </c>
      <c r="L77" s="259">
        <v>-18.346000000000004</v>
      </c>
      <c r="M77" s="259">
        <v>-78.328000000000003</v>
      </c>
      <c r="N77" s="259">
        <v>34.104000000000013</v>
      </c>
      <c r="O77" s="259">
        <v>150.67500000000001</v>
      </c>
      <c r="P77" s="259">
        <v>27.554000000000002</v>
      </c>
      <c r="Q77" s="259">
        <v>123.28700000000001</v>
      </c>
      <c r="R77" s="259">
        <v>10.097999999999999</v>
      </c>
      <c r="S77" s="259">
        <v>105.6</v>
      </c>
      <c r="T77" s="259">
        <v>-1.8689999999999998</v>
      </c>
      <c r="U77" s="259">
        <v>-7.0279999999999996</v>
      </c>
      <c r="V77" s="259">
        <v>8.2409999999999997</v>
      </c>
      <c r="W77" s="259">
        <v>104.149</v>
      </c>
      <c r="X77" s="259">
        <v>-2.5499999999999972</v>
      </c>
      <c r="Y77" s="259">
        <v>-31.184999999999999</v>
      </c>
      <c r="Z77" s="259">
        <v>5.6910000000000025</v>
      </c>
      <c r="AA77" s="259">
        <v>72.963999999999999</v>
      </c>
      <c r="AB77" s="259">
        <v>-27.846</v>
      </c>
      <c r="AC77" s="259">
        <v>-30.475999999999999</v>
      </c>
      <c r="AD77" s="259">
        <v>-22.155000000000001</v>
      </c>
      <c r="AE77" s="259">
        <v>42.488</v>
      </c>
    </row>
    <row r="78" spans="2:31">
      <c r="B78" s="103" t="s">
        <v>321</v>
      </c>
      <c r="C78" s="259">
        <v>0</v>
      </c>
      <c r="D78" s="259">
        <v>0</v>
      </c>
      <c r="E78" s="259">
        <v>0</v>
      </c>
      <c r="F78" s="259">
        <v>0</v>
      </c>
      <c r="G78" s="259">
        <v>0</v>
      </c>
      <c r="H78" s="259">
        <v>0</v>
      </c>
      <c r="I78" s="259">
        <v>0</v>
      </c>
      <c r="J78" s="259">
        <v>6.4060000000000024</v>
      </c>
      <c r="K78" s="259">
        <v>27.449000000000002</v>
      </c>
      <c r="L78" s="259">
        <v>-0.62800000000000011</v>
      </c>
      <c r="M78" s="259">
        <v>-2.1560000000000001</v>
      </c>
      <c r="N78" s="259">
        <v>5.7779999999999987</v>
      </c>
      <c r="O78" s="259">
        <v>25.292999999999999</v>
      </c>
      <c r="P78" s="259">
        <v>5.3159999999999989</v>
      </c>
      <c r="Q78" s="259">
        <v>23.478999999999999</v>
      </c>
      <c r="R78" s="259">
        <v>5.3160000000000025</v>
      </c>
      <c r="S78" s="259">
        <v>23.472000000000001</v>
      </c>
      <c r="T78" s="259">
        <v>5.7999999999999996E-2</v>
      </c>
      <c r="U78" s="259">
        <v>0.155</v>
      </c>
      <c r="V78" s="259">
        <v>5.3739999999999988</v>
      </c>
      <c r="W78" s="259">
        <v>23.626999999999999</v>
      </c>
      <c r="X78" s="259">
        <v>-1.5969999999999995</v>
      </c>
      <c r="Y78" s="259">
        <v>-7.0149999999999997</v>
      </c>
      <c r="Z78" s="259">
        <v>3.7769999999999975</v>
      </c>
      <c r="AA78" s="259">
        <v>16.611999999999998</v>
      </c>
      <c r="AB78" s="259">
        <v>-3.3519999999999999</v>
      </c>
      <c r="AC78" s="259">
        <v>-3.7029999999999998</v>
      </c>
      <c r="AD78" s="259">
        <v>0.42500000000000071</v>
      </c>
      <c r="AE78" s="259">
        <v>12.909000000000001</v>
      </c>
    </row>
    <row r="79" spans="2:31">
      <c r="B79" s="103" t="s">
        <v>217</v>
      </c>
      <c r="C79" s="259">
        <v>42.152999999999999</v>
      </c>
      <c r="D79" s="259">
        <v>153.98099999999999</v>
      </c>
      <c r="E79" s="259">
        <v>196.13399999999999</v>
      </c>
      <c r="F79" s="259">
        <v>87.950999999999993</v>
      </c>
      <c r="G79" s="259">
        <v>29.666</v>
      </c>
      <c r="H79" s="259">
        <v>78.516999999999996</v>
      </c>
      <c r="I79" s="259">
        <v>196.13399999999999</v>
      </c>
      <c r="J79" s="259">
        <v>21.876999999999999</v>
      </c>
      <c r="K79" s="259">
        <v>38.89</v>
      </c>
      <c r="L79" s="259">
        <v>-10.441000000000001</v>
      </c>
      <c r="M79" s="259">
        <v>-15.797000000000001</v>
      </c>
      <c r="N79" s="259">
        <v>11.436</v>
      </c>
      <c r="O79" s="259">
        <v>23.093</v>
      </c>
      <c r="P79" s="259">
        <v>9.5549999999999997</v>
      </c>
      <c r="Q79" s="259">
        <v>18.516999999999999</v>
      </c>
      <c r="R79" s="259">
        <v>7.9240000000000013</v>
      </c>
      <c r="S79" s="259">
        <v>16.899000000000001</v>
      </c>
      <c r="T79" s="259">
        <v>-2.3810000000000002</v>
      </c>
      <c r="U79" s="259">
        <v>-2.8610000000000002</v>
      </c>
      <c r="V79" s="259">
        <v>5.5420000000000016</v>
      </c>
      <c r="W79" s="259">
        <v>14.037000000000001</v>
      </c>
      <c r="X79" s="259">
        <v>-1.214</v>
      </c>
      <c r="Y79" s="259">
        <v>-3.9</v>
      </c>
      <c r="Z79" s="259">
        <v>4.3280000000000003</v>
      </c>
      <c r="AA79" s="259">
        <v>10.137</v>
      </c>
      <c r="AB79" s="259">
        <v>-2.3089999999999997</v>
      </c>
      <c r="AC79" s="259">
        <v>-2.7589999999999999</v>
      </c>
      <c r="AD79" s="259">
        <v>2.0190000000000001</v>
      </c>
      <c r="AE79" s="259">
        <v>7.3780000000000001</v>
      </c>
    </row>
    <row r="80" spans="2:31">
      <c r="B80" s="103" t="s">
        <v>216</v>
      </c>
      <c r="C80" s="259">
        <v>0</v>
      </c>
      <c r="D80" s="259">
        <v>0</v>
      </c>
      <c r="E80" s="259">
        <v>0</v>
      </c>
      <c r="F80" s="259">
        <v>0</v>
      </c>
      <c r="G80" s="259">
        <v>0</v>
      </c>
      <c r="H80" s="259">
        <v>0</v>
      </c>
      <c r="I80" s="259">
        <v>0</v>
      </c>
      <c r="J80" s="259">
        <v>183.637</v>
      </c>
      <c r="K80" s="259">
        <v>467.233</v>
      </c>
      <c r="L80" s="259">
        <v>-126.33800000000002</v>
      </c>
      <c r="M80" s="259">
        <v>-312.52600000000001</v>
      </c>
      <c r="N80" s="259">
        <v>57.298999999999992</v>
      </c>
      <c r="O80" s="259">
        <v>154.70699999999999</v>
      </c>
      <c r="P80" s="259">
        <v>44.59</v>
      </c>
      <c r="Q80" s="259">
        <v>122.50700000000001</v>
      </c>
      <c r="R80" s="259">
        <v>41.375</v>
      </c>
      <c r="S80" s="259">
        <v>117.01300000000001</v>
      </c>
      <c r="T80" s="259">
        <v>-5.2900000000000009</v>
      </c>
      <c r="U80" s="259">
        <v>-11.021000000000001</v>
      </c>
      <c r="V80" s="259">
        <v>36.123000000000005</v>
      </c>
      <c r="W80" s="259">
        <v>106.15600000000001</v>
      </c>
      <c r="X80" s="259">
        <v>-11.436</v>
      </c>
      <c r="Y80" s="259">
        <v>-32.71</v>
      </c>
      <c r="Z80" s="259">
        <v>24.686999999999998</v>
      </c>
      <c r="AA80" s="259">
        <v>73.445999999999998</v>
      </c>
      <c r="AB80" s="259">
        <v>-28.755999999999997</v>
      </c>
      <c r="AC80" s="259">
        <v>-32.848999999999997</v>
      </c>
      <c r="AD80" s="259">
        <v>-4.0689999999999955</v>
      </c>
      <c r="AE80" s="259">
        <v>40.597000000000001</v>
      </c>
    </row>
    <row r="81" spans="2:31">
      <c r="B81" s="103" t="s">
        <v>322</v>
      </c>
      <c r="C81" s="259">
        <v>3709.6790000000001</v>
      </c>
      <c r="D81" s="259">
        <v>2.0499999999999998</v>
      </c>
      <c r="E81" s="259">
        <v>3711.7289999999998</v>
      </c>
      <c r="F81" s="259">
        <v>2181.3000000000002</v>
      </c>
      <c r="G81" s="259">
        <v>0</v>
      </c>
      <c r="H81" s="259">
        <v>1530.4290000000001</v>
      </c>
      <c r="I81" s="259">
        <v>3711.7289999999998</v>
      </c>
      <c r="J81" s="259">
        <v>250.31900000000002</v>
      </c>
      <c r="K81" s="259">
        <v>682.15800000000002</v>
      </c>
      <c r="L81" s="259">
        <v>-135.738</v>
      </c>
      <c r="M81" s="259">
        <v>-323.233</v>
      </c>
      <c r="N81" s="259">
        <v>114.58100000000002</v>
      </c>
      <c r="O81" s="259">
        <v>358.92500000000001</v>
      </c>
      <c r="P81" s="259">
        <v>92.297999999999973</v>
      </c>
      <c r="Q81" s="259">
        <v>294.74599999999998</v>
      </c>
      <c r="R81" s="259">
        <v>69.973000000000013</v>
      </c>
      <c r="S81" s="259">
        <v>269.86200000000002</v>
      </c>
      <c r="T81" s="259">
        <v>-24.265000000000001</v>
      </c>
      <c r="U81" s="259">
        <v>-35.225999999999999</v>
      </c>
      <c r="V81" s="259">
        <v>3049.0989999999997</v>
      </c>
      <c r="W81" s="259">
        <v>3238.12</v>
      </c>
      <c r="X81" s="259">
        <v>-664.71899999999994</v>
      </c>
      <c r="Y81" s="259">
        <v>-723.28499999999997</v>
      </c>
      <c r="Z81" s="259">
        <v>2384.38</v>
      </c>
      <c r="AA81" s="259">
        <v>2514.835</v>
      </c>
      <c r="AB81" s="259">
        <v>-49.040000000000006</v>
      </c>
      <c r="AC81" s="259">
        <v>-56.697000000000003</v>
      </c>
      <c r="AD81" s="259">
        <v>2335.34</v>
      </c>
      <c r="AE81" s="259">
        <v>2458.1379999999999</v>
      </c>
    </row>
    <row r="82" spans="2:31">
      <c r="B82" s="103"/>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row>
    <row r="83" spans="2:31">
      <c r="B83" s="103"/>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c r="AB83" s="259"/>
      <c r="AC83" s="259"/>
      <c r="AD83" s="259"/>
      <c r="AE83" s="259"/>
    </row>
    <row r="84" spans="2:31">
      <c r="B84" s="103"/>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row>
    <row r="85" spans="2:31">
      <c r="B85" s="103"/>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row>
    <row r="86" spans="2:31">
      <c r="B86" s="103"/>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row>
    <row r="87" spans="2:31">
      <c r="B87" s="103"/>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row>
    <row r="88" spans="2:31">
      <c r="B88" s="103"/>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row>
    <row r="89" spans="2:31">
      <c r="C89" s="703"/>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row>
    <row r="90" spans="2:31">
      <c r="AB90"/>
    </row>
    <row r="91" spans="2:31">
      <c r="AB91"/>
    </row>
    <row r="92" spans="2:31">
      <c r="AB92"/>
    </row>
    <row r="93" spans="2:31">
      <c r="AB93"/>
    </row>
    <row r="94" spans="2:31">
      <c r="AB94"/>
    </row>
    <row r="95" spans="2:31">
      <c r="AB95"/>
    </row>
    <row r="96" spans="2:31">
      <c r="AB96"/>
    </row>
    <row r="97" spans="28:28">
      <c r="AB97"/>
    </row>
    <row r="98" spans="28:28">
      <c r="AB98"/>
    </row>
    <row r="99" spans="28:28">
      <c r="AB99"/>
    </row>
    <row r="100" spans="28:28">
      <c r="AB100"/>
    </row>
    <row r="101" spans="28:28">
      <c r="AB101"/>
    </row>
    <row r="102" spans="28:28">
      <c r="AB102"/>
    </row>
  </sheetData>
  <mergeCells count="22">
    <mergeCell ref="J46:K46"/>
    <mergeCell ref="L46:M46"/>
    <mergeCell ref="N46:O46"/>
    <mergeCell ref="P46:Q46"/>
    <mergeCell ref="R46:S46"/>
    <mergeCell ref="J3:K3"/>
    <mergeCell ref="L3:M3"/>
    <mergeCell ref="N3:O3"/>
    <mergeCell ref="P3:Q3"/>
    <mergeCell ref="R3:S3"/>
    <mergeCell ref="T46:U46"/>
    <mergeCell ref="V46:W46"/>
    <mergeCell ref="T3:U3"/>
    <mergeCell ref="X46:Y46"/>
    <mergeCell ref="V3:W3"/>
    <mergeCell ref="X3:Y3"/>
    <mergeCell ref="AB3:AC3"/>
    <mergeCell ref="AD3:AE3"/>
    <mergeCell ref="AB46:AC46"/>
    <mergeCell ref="AD46:AE46"/>
    <mergeCell ref="Z46:AA46"/>
    <mergeCell ref="Z3:AA3"/>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election activeCell="A16" sqref="A16:XFD17"/>
    </sheetView>
  </sheetViews>
  <sheetFormatPr baseColWidth="10" defaultColWidth="11.42578125" defaultRowHeight="12.75"/>
  <cols>
    <col min="1" max="1" width="11.42578125" style="226"/>
    <col min="2" max="2" width="22.7109375" style="226" bestFit="1" customWidth="1"/>
    <col min="3" max="3" width="15.5703125" style="226" bestFit="1" customWidth="1"/>
    <col min="4" max="4" width="15.5703125" style="226" customWidth="1"/>
    <col min="5" max="5" width="11.42578125" style="226"/>
    <col min="6" max="7" width="15.5703125" style="226" customWidth="1"/>
    <col min="8" max="16384" width="11.42578125" style="226"/>
  </cols>
  <sheetData>
    <row r="3" spans="1:8">
      <c r="B3" s="231" t="s">
        <v>15</v>
      </c>
    </row>
    <row r="4" spans="1:8">
      <c r="B4" s="231"/>
    </row>
    <row r="5" spans="1:8">
      <c r="B5" s="641"/>
      <c r="C5" s="810" t="s">
        <v>11</v>
      </c>
      <c r="D5" s="810"/>
      <c r="E5" s="810"/>
      <c r="F5" s="811" t="s">
        <v>12</v>
      </c>
      <c r="G5" s="811"/>
      <c r="H5" s="811"/>
    </row>
    <row r="6" spans="1:8">
      <c r="A6" s="293"/>
      <c r="B6" s="290" t="s">
        <v>16</v>
      </c>
      <c r="C6" s="291" t="s">
        <v>478</v>
      </c>
      <c r="D6" s="291" t="s">
        <v>479</v>
      </c>
      <c r="E6" s="292" t="s">
        <v>2</v>
      </c>
      <c r="F6" s="291" t="str">
        <f>'Reported EBITDA'!$F$5</f>
        <v>Q2 2025</v>
      </c>
      <c r="G6" s="291" t="str">
        <f>'Reported EBITDA'!$G$5</f>
        <v>Q2 2024</v>
      </c>
      <c r="H6" s="292" t="s">
        <v>2</v>
      </c>
    </row>
    <row r="7" spans="1:8">
      <c r="B7" s="232" t="s">
        <v>17</v>
      </c>
      <c r="C7" s="294">
        <v>35.017140463448605</v>
      </c>
      <c r="D7" s="276">
        <v>31.996450926518545</v>
      </c>
      <c r="E7" s="186">
        <v>9.4407018574254487E-2</v>
      </c>
      <c r="F7" s="294">
        <v>17.61433677701136</v>
      </c>
      <c r="G7" s="276">
        <v>16.5480321668059</v>
      </c>
      <c r="H7" s="186">
        <v>6.4436943284675641E-2</v>
      </c>
    </row>
    <row r="8" spans="1:8">
      <c r="B8" s="232" t="s">
        <v>18</v>
      </c>
      <c r="C8" s="294">
        <v>20.436763764355906</v>
      </c>
      <c r="D8" s="276">
        <v>19.046616338823963</v>
      </c>
      <c r="E8" s="186">
        <v>7.2986582015531765E-2</v>
      </c>
      <c r="F8" s="294">
        <v>10.625329372636893</v>
      </c>
      <c r="G8" s="276">
        <v>10.324616416281099</v>
      </c>
      <c r="H8" s="186">
        <v>2.9125823588137756E-2</v>
      </c>
    </row>
    <row r="12" spans="1:8">
      <c r="B12" s="231" t="s">
        <v>19</v>
      </c>
    </row>
    <row r="13" spans="1:8">
      <c r="B13" s="231"/>
    </row>
    <row r="14" spans="1:8">
      <c r="B14" s="641"/>
      <c r="C14" s="810" t="s">
        <v>11</v>
      </c>
      <c r="D14" s="810"/>
      <c r="E14" s="810"/>
      <c r="F14" s="811" t="s">
        <v>12</v>
      </c>
      <c r="G14" s="811"/>
      <c r="H14" s="811"/>
    </row>
    <row r="15" spans="1:8">
      <c r="B15" s="290" t="s">
        <v>16</v>
      </c>
      <c r="C15" s="291" t="s">
        <v>478</v>
      </c>
      <c r="D15" s="291" t="s">
        <v>479</v>
      </c>
      <c r="E15" s="292" t="s">
        <v>2</v>
      </c>
      <c r="F15" s="291" t="str">
        <f>'Reported EBITDA'!$F$5</f>
        <v>Q2 2025</v>
      </c>
      <c r="G15" s="291" t="str">
        <f>'Reported EBITDA'!$G$5</f>
        <v>Q2 2024</v>
      </c>
      <c r="H15" s="292" t="s">
        <v>2</v>
      </c>
    </row>
    <row r="16" spans="1:8">
      <c r="B16" s="232" t="s">
        <v>17</v>
      </c>
      <c r="C16" s="294">
        <v>53.350941464025006</v>
      </c>
      <c r="D16" s="276">
        <v>53.368091759411584</v>
      </c>
      <c r="E16" s="186">
        <v>-3.2135860251281123E-4</v>
      </c>
      <c r="F16" s="294">
        <v>26.012513266908449</v>
      </c>
      <c r="G16" s="276">
        <v>26.096709810411578</v>
      </c>
      <c r="H16" s="186">
        <v>-3.2263279208299966E-3</v>
      </c>
    </row>
    <row r="17" spans="2:8">
      <c r="B17" s="232" t="s">
        <v>20</v>
      </c>
      <c r="C17" s="294">
        <v>22.797228</v>
      </c>
      <c r="D17" s="276">
        <v>22.377592</v>
      </c>
      <c r="E17" s="186">
        <v>1.8752509206531265E-2</v>
      </c>
      <c r="F17" s="294">
        <v>22.797228</v>
      </c>
      <c r="G17" s="276">
        <v>22.377592</v>
      </c>
      <c r="H17" s="186">
        <v>1.8752509206531265E-2</v>
      </c>
    </row>
    <row r="22" spans="2:8">
      <c r="D22" s="233"/>
    </row>
    <row r="23" spans="2:8">
      <c r="D23" s="233"/>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C203"/>
  <sheetViews>
    <sheetView topLeftCell="A90" zoomScale="70" zoomScaleNormal="70" workbookViewId="0">
      <selection activeCell="M146" sqref="M146"/>
    </sheetView>
  </sheetViews>
  <sheetFormatPr baseColWidth="10" defaultColWidth="11.42578125" defaultRowHeight="12.75"/>
  <cols>
    <col min="1" max="1" width="12.140625" style="86" customWidth="1"/>
    <col min="2" max="2" width="70.5703125" style="86" customWidth="1"/>
    <col min="3" max="16" width="18.42578125" style="86" customWidth="1"/>
    <col min="17" max="18" width="18.42578125" style="85" customWidth="1"/>
    <col min="19" max="19" width="13.7109375" style="85" customWidth="1"/>
    <col min="20" max="20" width="14.28515625" style="85" customWidth="1"/>
    <col min="21" max="22" width="16" style="85" customWidth="1"/>
    <col min="23" max="23" width="17.42578125" style="85" customWidth="1"/>
    <col min="24" max="24" width="15.85546875" style="85" customWidth="1"/>
    <col min="25" max="25" width="14.140625" style="85" customWidth="1"/>
    <col min="26" max="26" width="16.28515625" style="85" customWidth="1"/>
    <col min="27" max="27" width="16.42578125" style="85" customWidth="1"/>
    <col min="28" max="28" width="11.42578125" style="85"/>
    <col min="29" max="31" width="17.28515625" style="85" customWidth="1"/>
    <col min="32" max="32" width="18.140625" style="85" customWidth="1"/>
    <col min="33" max="33" width="17.5703125" style="85" customWidth="1"/>
    <col min="34" max="34" width="16" style="85" customWidth="1"/>
    <col min="35" max="35" width="11.42578125" style="85"/>
    <col min="36" max="36" width="18.28515625" style="85" customWidth="1"/>
    <col min="37" max="37" width="53.5703125" style="85" customWidth="1"/>
    <col min="38" max="175" width="11.42578125" style="85"/>
    <col min="176" max="16384" width="11.42578125" style="86"/>
  </cols>
  <sheetData>
    <row r="1" spans="1:175" s="85" customFormat="1">
      <c r="A1" s="86"/>
      <c r="B1" s="249"/>
    </row>
    <row r="2" spans="1:175">
      <c r="A2" s="909" t="s">
        <v>0</v>
      </c>
      <c r="B2" s="910"/>
      <c r="C2" s="907" t="s">
        <v>324</v>
      </c>
      <c r="D2" s="908"/>
      <c r="E2" s="907" t="s">
        <v>5</v>
      </c>
      <c r="F2" s="908"/>
      <c r="G2" s="907" t="s">
        <v>6</v>
      </c>
      <c r="H2" s="908"/>
      <c r="I2" s="907" t="s">
        <v>7</v>
      </c>
      <c r="J2" s="908"/>
      <c r="K2" s="907" t="s">
        <v>44</v>
      </c>
      <c r="L2" s="908"/>
      <c r="M2" s="907" t="s">
        <v>325</v>
      </c>
      <c r="N2" s="908"/>
      <c r="O2" s="907" t="s">
        <v>47</v>
      </c>
      <c r="P2" s="908"/>
    </row>
    <row r="3" spans="1:175">
      <c r="A3" s="911" t="s">
        <v>326</v>
      </c>
      <c r="B3" s="912"/>
      <c r="C3" s="586" t="s">
        <v>500</v>
      </c>
      <c r="D3" s="588" t="s">
        <v>502</v>
      </c>
      <c r="E3" s="586" t="s">
        <v>500</v>
      </c>
      <c r="F3" s="588" t="s">
        <v>502</v>
      </c>
      <c r="G3" s="586" t="s">
        <v>500</v>
      </c>
      <c r="H3" s="588" t="s">
        <v>502</v>
      </c>
      <c r="I3" s="586" t="s">
        <v>500</v>
      </c>
      <c r="J3" s="588" t="s">
        <v>502</v>
      </c>
      <c r="K3" s="586" t="s">
        <v>500</v>
      </c>
      <c r="L3" s="588" t="s">
        <v>502</v>
      </c>
      <c r="M3" s="586" t="s">
        <v>500</v>
      </c>
      <c r="N3" s="588" t="s">
        <v>502</v>
      </c>
      <c r="O3" s="586" t="s">
        <v>500</v>
      </c>
      <c r="P3" s="588" t="s">
        <v>502</v>
      </c>
    </row>
    <row r="4" spans="1:175">
      <c r="A4" s="913"/>
      <c r="B4" s="914"/>
      <c r="C4" s="587" t="s">
        <v>222</v>
      </c>
      <c r="D4" s="589" t="s">
        <v>222</v>
      </c>
      <c r="E4" s="587" t="s">
        <v>222</v>
      </c>
      <c r="F4" s="589" t="s">
        <v>222</v>
      </c>
      <c r="G4" s="587" t="s">
        <v>222</v>
      </c>
      <c r="H4" s="589" t="s">
        <v>222</v>
      </c>
      <c r="I4" s="587" t="s">
        <v>222</v>
      </c>
      <c r="J4" s="589" t="s">
        <v>222</v>
      </c>
      <c r="K4" s="587" t="s">
        <v>222</v>
      </c>
      <c r="L4" s="589" t="s">
        <v>222</v>
      </c>
      <c r="M4" s="587" t="s">
        <v>222</v>
      </c>
      <c r="N4" s="589" t="s">
        <v>222</v>
      </c>
      <c r="O4" s="587" t="s">
        <v>222</v>
      </c>
      <c r="P4" s="589" t="s">
        <v>222</v>
      </c>
    </row>
    <row r="5" spans="1:175" s="168" customFormat="1">
      <c r="A5" s="158" t="s">
        <v>327</v>
      </c>
      <c r="B5" s="159"/>
      <c r="C5" s="584">
        <v>0</v>
      </c>
      <c r="D5" s="271">
        <v>0</v>
      </c>
      <c r="E5" s="584">
        <v>529.29100000000005</v>
      </c>
      <c r="F5" s="271">
        <v>442.916</v>
      </c>
      <c r="G5" s="584">
        <v>3659.6819999999998</v>
      </c>
      <c r="H5" s="271">
        <v>3501.2539999999999</v>
      </c>
      <c r="I5" s="584">
        <v>957.02599999999995</v>
      </c>
      <c r="J5" s="271">
        <v>872.81399999999996</v>
      </c>
      <c r="K5" s="584">
        <v>167.471</v>
      </c>
      <c r="L5" s="271">
        <v>171.982</v>
      </c>
      <c r="M5" s="584">
        <v>958.34900000000005</v>
      </c>
      <c r="N5" s="271">
        <v>2430.3850000000002</v>
      </c>
      <c r="O5" s="584">
        <v>6271.8190000000004</v>
      </c>
      <c r="P5" s="271">
        <v>7419.3509999999997</v>
      </c>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row>
    <row r="6" spans="1:175">
      <c r="A6" s="160"/>
      <c r="B6" s="161" t="s">
        <v>328</v>
      </c>
      <c r="C6" s="585">
        <v>0</v>
      </c>
      <c r="D6" s="272">
        <v>0</v>
      </c>
      <c r="E6" s="585">
        <v>32.851999999999997</v>
      </c>
      <c r="F6" s="272">
        <v>24.251999999999999</v>
      </c>
      <c r="G6" s="585">
        <v>417.13</v>
      </c>
      <c r="H6" s="272">
        <v>635.90499999999997</v>
      </c>
      <c r="I6" s="585">
        <v>243.69</v>
      </c>
      <c r="J6" s="272">
        <v>204.18100000000001</v>
      </c>
      <c r="K6" s="585">
        <v>75.337000000000003</v>
      </c>
      <c r="L6" s="272">
        <v>82.516000000000005</v>
      </c>
      <c r="M6" s="585">
        <v>805.78300000000002</v>
      </c>
      <c r="N6" s="272">
        <v>2129.2310000000002</v>
      </c>
      <c r="O6" s="585">
        <v>1574.7919999999999</v>
      </c>
      <c r="P6" s="272">
        <v>3076.085</v>
      </c>
    </row>
    <row r="7" spans="1:175">
      <c r="A7" s="160"/>
      <c r="B7" s="161" t="s">
        <v>329</v>
      </c>
      <c r="C7" s="585">
        <v>0</v>
      </c>
      <c r="D7" s="272">
        <v>0</v>
      </c>
      <c r="E7" s="585">
        <v>28.341999999999999</v>
      </c>
      <c r="F7" s="272">
        <v>29.706</v>
      </c>
      <c r="G7" s="585">
        <v>183.08600000000001</v>
      </c>
      <c r="H7" s="272">
        <v>217.858</v>
      </c>
      <c r="I7" s="585">
        <v>15.143000000000001</v>
      </c>
      <c r="J7" s="272">
        <v>17.251000000000001</v>
      </c>
      <c r="K7" s="585">
        <v>1.7999999999999999E-2</v>
      </c>
      <c r="L7" s="272">
        <v>1.7999999999999999E-2</v>
      </c>
      <c r="M7" s="585">
        <v>0.13500000000000001</v>
      </c>
      <c r="N7" s="272">
        <v>0.13500000000000001</v>
      </c>
      <c r="O7" s="585">
        <v>226.72399999999999</v>
      </c>
      <c r="P7" s="272">
        <v>264.96800000000002</v>
      </c>
    </row>
    <row r="8" spans="1:175">
      <c r="A8" s="160"/>
      <c r="B8" s="161" t="s">
        <v>330</v>
      </c>
      <c r="C8" s="585">
        <v>0</v>
      </c>
      <c r="D8" s="272">
        <v>0</v>
      </c>
      <c r="E8" s="585">
        <v>46.969000000000001</v>
      </c>
      <c r="F8" s="272">
        <v>38.003</v>
      </c>
      <c r="G8" s="585">
        <v>384.40300000000002</v>
      </c>
      <c r="H8" s="272">
        <v>313.084</v>
      </c>
      <c r="I8" s="585">
        <v>30.143999999999998</v>
      </c>
      <c r="J8" s="272">
        <v>23.548999999999999</v>
      </c>
      <c r="K8" s="585">
        <v>9.3309999999999995</v>
      </c>
      <c r="L8" s="272">
        <v>7.976</v>
      </c>
      <c r="M8" s="585">
        <v>43.606999999999999</v>
      </c>
      <c r="N8" s="272">
        <v>34.534999999999997</v>
      </c>
      <c r="O8" s="585">
        <v>514.45399999999995</v>
      </c>
      <c r="P8" s="272">
        <v>417.14699999999999</v>
      </c>
    </row>
    <row r="9" spans="1:175">
      <c r="A9" s="160"/>
      <c r="B9" s="161" t="s">
        <v>331</v>
      </c>
      <c r="C9" s="585">
        <v>0</v>
      </c>
      <c r="D9" s="272">
        <v>0</v>
      </c>
      <c r="E9" s="585">
        <v>375.55599999999998</v>
      </c>
      <c r="F9" s="272">
        <v>288.73599999999999</v>
      </c>
      <c r="G9" s="585">
        <v>2103.81</v>
      </c>
      <c r="H9" s="272">
        <v>1893.154</v>
      </c>
      <c r="I9" s="585">
        <v>500.06099999999998</v>
      </c>
      <c r="J9" s="272">
        <v>440.68099999999998</v>
      </c>
      <c r="K9" s="585">
        <v>60.398000000000003</v>
      </c>
      <c r="L9" s="272">
        <v>53.042999999999999</v>
      </c>
      <c r="M9" s="585">
        <v>7.657</v>
      </c>
      <c r="N9" s="272">
        <v>0.35199999999999998</v>
      </c>
      <c r="O9" s="585">
        <v>1893.154</v>
      </c>
      <c r="P9" s="272">
        <v>2675.9659999999999</v>
      </c>
    </row>
    <row r="10" spans="1:175">
      <c r="A10" s="160"/>
      <c r="B10" s="161" t="s">
        <v>332</v>
      </c>
      <c r="C10" s="585">
        <v>0</v>
      </c>
      <c r="D10" s="272">
        <v>0</v>
      </c>
      <c r="E10" s="585">
        <v>0.504</v>
      </c>
      <c r="F10" s="272">
        <v>3.3180000000000001</v>
      </c>
      <c r="G10" s="585">
        <v>14.744999999999999</v>
      </c>
      <c r="H10" s="272">
        <v>12.513999999999999</v>
      </c>
      <c r="I10" s="585">
        <v>1.296</v>
      </c>
      <c r="J10" s="272">
        <v>2.2639999999999998</v>
      </c>
      <c r="K10" s="585">
        <v>2.1070000000000002</v>
      </c>
      <c r="L10" s="272">
        <v>1.958</v>
      </c>
      <c r="M10" s="585">
        <v>-2.0369999999999999</v>
      </c>
      <c r="N10" s="272">
        <v>-5.0789999999999997</v>
      </c>
      <c r="O10" s="585">
        <v>12.513999999999999</v>
      </c>
      <c r="P10" s="272">
        <v>14.975</v>
      </c>
    </row>
    <row r="11" spans="1:175">
      <c r="A11" s="160"/>
      <c r="B11" s="161" t="s">
        <v>333</v>
      </c>
      <c r="C11" s="585">
        <v>0</v>
      </c>
      <c r="D11" s="272">
        <v>0</v>
      </c>
      <c r="E11" s="585">
        <v>31.106999999999999</v>
      </c>
      <c r="F11" s="272">
        <v>44.259</v>
      </c>
      <c r="G11" s="585">
        <v>361.67500000000001</v>
      </c>
      <c r="H11" s="272">
        <v>292.17599999999999</v>
      </c>
      <c r="I11" s="585">
        <v>114.23</v>
      </c>
      <c r="J11" s="272">
        <v>99.602999999999994</v>
      </c>
      <c r="K11" s="585">
        <v>9.3680000000000003</v>
      </c>
      <c r="L11" s="272">
        <v>9.1370000000000005</v>
      </c>
      <c r="M11" s="585">
        <v>16.861999999999998</v>
      </c>
      <c r="N11" s="272">
        <v>0</v>
      </c>
      <c r="O11" s="585">
        <v>292.17599999999999</v>
      </c>
      <c r="P11" s="272">
        <v>445.17500000000001</v>
      </c>
    </row>
    <row r="12" spans="1:175">
      <c r="A12" s="160"/>
      <c r="B12" s="161" t="s">
        <v>334</v>
      </c>
      <c r="C12" s="585">
        <v>0</v>
      </c>
      <c r="D12" s="272">
        <v>0</v>
      </c>
      <c r="E12" s="585">
        <v>13.961</v>
      </c>
      <c r="F12" s="272">
        <v>14.641999999999999</v>
      </c>
      <c r="G12" s="585">
        <v>194.833</v>
      </c>
      <c r="H12" s="272">
        <v>136.56299999999999</v>
      </c>
      <c r="I12" s="585">
        <v>1.59</v>
      </c>
      <c r="J12" s="272">
        <v>34.500999999999998</v>
      </c>
      <c r="K12" s="585">
        <v>10.912000000000001</v>
      </c>
      <c r="L12" s="272">
        <v>17.334</v>
      </c>
      <c r="M12" s="585">
        <v>86.341999999999999</v>
      </c>
      <c r="N12" s="272">
        <v>75.998999999999995</v>
      </c>
      <c r="O12" s="585">
        <v>136.56299999999999</v>
      </c>
      <c r="P12" s="272">
        <v>279.03899999999999</v>
      </c>
    </row>
    <row r="13" spans="1:175">
      <c r="A13" s="169"/>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row>
    <row r="14" spans="1:175" ht="25.5">
      <c r="A14" s="160"/>
      <c r="B14" s="165" t="s">
        <v>335</v>
      </c>
      <c r="C14" s="585">
        <v>0</v>
      </c>
      <c r="D14" s="273">
        <v>0</v>
      </c>
      <c r="E14" s="585">
        <v>0</v>
      </c>
      <c r="F14" s="273">
        <v>0</v>
      </c>
      <c r="G14" s="585">
        <v>0</v>
      </c>
      <c r="H14" s="273">
        <v>0</v>
      </c>
      <c r="I14" s="585">
        <v>50.872</v>
      </c>
      <c r="J14" s="273">
        <v>50.783999999999999</v>
      </c>
      <c r="K14" s="585">
        <v>0</v>
      </c>
      <c r="L14" s="273">
        <v>0</v>
      </c>
      <c r="M14" s="585">
        <v>0</v>
      </c>
      <c r="N14" s="273">
        <v>195.21199999999999</v>
      </c>
      <c r="O14" s="585">
        <v>0</v>
      </c>
      <c r="P14" s="273">
        <v>245.99600000000001</v>
      </c>
    </row>
    <row r="15" spans="1:175">
      <c r="A15" s="169"/>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row>
    <row r="16" spans="1:175" s="168" customFormat="1">
      <c r="A16" s="158" t="s">
        <v>336</v>
      </c>
      <c r="B16" s="159"/>
      <c r="C16" s="584">
        <v>0</v>
      </c>
      <c r="D16" s="274">
        <v>0</v>
      </c>
      <c r="E16" s="584">
        <v>3301.0430000000001</v>
      </c>
      <c r="F16" s="274">
        <v>3309.9029999999998</v>
      </c>
      <c r="G16" s="584">
        <v>17012.988000000001</v>
      </c>
      <c r="H16" s="274">
        <v>14624.99</v>
      </c>
      <c r="I16" s="584">
        <v>5482.1220000000003</v>
      </c>
      <c r="J16" s="274">
        <v>4899.4009999999998</v>
      </c>
      <c r="K16" s="584">
        <v>1428.537</v>
      </c>
      <c r="L16" s="274">
        <v>1445.729</v>
      </c>
      <c r="M16" s="584">
        <v>-4.9539999999999997</v>
      </c>
      <c r="N16" s="274">
        <v>-215.03700000000001</v>
      </c>
      <c r="O16" s="584">
        <v>14624.99</v>
      </c>
      <c r="P16" s="274">
        <v>24064.986000000001</v>
      </c>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row>
    <row r="17" spans="1:175">
      <c r="A17" s="160"/>
      <c r="B17" s="161" t="s">
        <v>337</v>
      </c>
      <c r="C17" s="585">
        <v>0</v>
      </c>
      <c r="D17" s="273">
        <v>0</v>
      </c>
      <c r="E17" s="585">
        <v>15.648</v>
      </c>
      <c r="F17" s="273">
        <v>11.253</v>
      </c>
      <c r="G17" s="585">
        <v>5400.7449999999999</v>
      </c>
      <c r="H17" s="273">
        <v>4487.7479999999996</v>
      </c>
      <c r="I17" s="585">
        <v>1.6E-2</v>
      </c>
      <c r="J17" s="273">
        <v>4.2850000000000001</v>
      </c>
      <c r="K17" s="585">
        <v>84.453000000000003</v>
      </c>
      <c r="L17" s="273">
        <v>85.858999999999995</v>
      </c>
      <c r="M17" s="585">
        <v>0</v>
      </c>
      <c r="N17" s="273">
        <v>0</v>
      </c>
      <c r="O17" s="585">
        <v>4487.7479999999996</v>
      </c>
      <c r="P17" s="273">
        <v>4589.1450000000004</v>
      </c>
    </row>
    <row r="18" spans="1:175">
      <c r="A18" s="160"/>
      <c r="B18" s="161" t="s">
        <v>338</v>
      </c>
      <c r="C18" s="585">
        <v>0</v>
      </c>
      <c r="D18" s="273">
        <v>0</v>
      </c>
      <c r="E18" s="585">
        <v>0.187</v>
      </c>
      <c r="F18" s="273">
        <v>0.123</v>
      </c>
      <c r="G18" s="585">
        <v>1802.45</v>
      </c>
      <c r="H18" s="273">
        <v>1564.8989999999999</v>
      </c>
      <c r="I18" s="585">
        <v>50.91</v>
      </c>
      <c r="J18" s="273">
        <v>52.750999999999998</v>
      </c>
      <c r="K18" s="585">
        <v>15.869</v>
      </c>
      <c r="L18" s="273">
        <v>14.737</v>
      </c>
      <c r="M18" s="585">
        <v>10.057</v>
      </c>
      <c r="N18" s="273">
        <v>4.8019999999999996</v>
      </c>
      <c r="O18" s="585">
        <v>1879.473</v>
      </c>
      <c r="P18" s="273">
        <v>1637.3119999999999</v>
      </c>
    </row>
    <row r="19" spans="1:175">
      <c r="A19" s="160"/>
      <c r="B19" s="161" t="s">
        <v>339</v>
      </c>
      <c r="C19" s="585">
        <v>0</v>
      </c>
      <c r="D19" s="273">
        <v>0</v>
      </c>
      <c r="E19" s="585">
        <v>53.005000000000003</v>
      </c>
      <c r="F19" s="273">
        <v>66.963999999999999</v>
      </c>
      <c r="G19" s="585">
        <v>327.03199999999998</v>
      </c>
      <c r="H19" s="273">
        <v>137.24100000000001</v>
      </c>
      <c r="I19" s="585">
        <v>13.954000000000001</v>
      </c>
      <c r="J19" s="273">
        <v>11.707000000000001</v>
      </c>
      <c r="K19" s="585">
        <v>0.51</v>
      </c>
      <c r="L19" s="273">
        <v>0.51</v>
      </c>
      <c r="M19" s="585">
        <v>0.14199999999999999</v>
      </c>
      <c r="N19" s="273">
        <v>2.5000000000000001E-2</v>
      </c>
      <c r="O19" s="585">
        <v>394.64299999999997</v>
      </c>
      <c r="P19" s="273">
        <v>216.447</v>
      </c>
    </row>
    <row r="20" spans="1:175">
      <c r="A20" s="160"/>
      <c r="B20" s="161" t="s">
        <v>340</v>
      </c>
      <c r="C20" s="585">
        <v>0</v>
      </c>
      <c r="D20" s="273">
        <v>0</v>
      </c>
      <c r="E20" s="585">
        <v>2E-3</v>
      </c>
      <c r="F20" s="273">
        <v>3.0000000000000001E-3</v>
      </c>
      <c r="G20" s="585">
        <v>0</v>
      </c>
      <c r="H20" s="273">
        <v>0</v>
      </c>
      <c r="I20" s="585">
        <v>0</v>
      </c>
      <c r="J20" s="273">
        <v>0</v>
      </c>
      <c r="K20" s="585">
        <v>0</v>
      </c>
      <c r="L20" s="273">
        <v>0</v>
      </c>
      <c r="M20" s="585">
        <v>0</v>
      </c>
      <c r="N20" s="273">
        <v>0</v>
      </c>
      <c r="O20" s="585">
        <v>2E-3</v>
      </c>
      <c r="P20" s="273">
        <v>3.0000000000000001E-3</v>
      </c>
    </row>
    <row r="21" spans="1:175">
      <c r="A21" s="160"/>
      <c r="B21" s="161" t="s">
        <v>341</v>
      </c>
      <c r="C21" s="585">
        <v>0</v>
      </c>
      <c r="D21" s="273">
        <v>0</v>
      </c>
      <c r="E21" s="585">
        <v>577.06399999999996</v>
      </c>
      <c r="F21" s="273">
        <v>556.88900000000001</v>
      </c>
      <c r="G21" s="585">
        <v>0.28699999999999998</v>
      </c>
      <c r="H21" s="273">
        <v>0.44400000000000001</v>
      </c>
      <c r="I21" s="585">
        <v>1.9379999999999999</v>
      </c>
      <c r="J21" s="273">
        <v>9.7569999999999997</v>
      </c>
      <c r="K21" s="585">
        <v>356.22399999999999</v>
      </c>
      <c r="L21" s="273">
        <v>356.22399999999999</v>
      </c>
      <c r="M21" s="585">
        <v>-929.875</v>
      </c>
      <c r="N21" s="273">
        <v>-909.79899999999998</v>
      </c>
      <c r="O21" s="585">
        <v>5.6379999999999999</v>
      </c>
      <c r="P21" s="273">
        <v>13.515000000000001</v>
      </c>
    </row>
    <row r="22" spans="1:175">
      <c r="A22" s="160"/>
      <c r="B22" s="161" t="s">
        <v>342</v>
      </c>
      <c r="C22" s="585">
        <v>0</v>
      </c>
      <c r="D22" s="273">
        <v>0</v>
      </c>
      <c r="E22" s="585">
        <v>124.304</v>
      </c>
      <c r="F22" s="273">
        <v>125.369</v>
      </c>
      <c r="G22" s="585">
        <v>2702.1060000000002</v>
      </c>
      <c r="H22" s="273">
        <v>2494.6880000000001</v>
      </c>
      <c r="I22" s="585">
        <v>144.25</v>
      </c>
      <c r="J22" s="273">
        <v>144.33699999999999</v>
      </c>
      <c r="K22" s="585">
        <v>161.285</v>
      </c>
      <c r="L22" s="273">
        <v>169.12299999999999</v>
      </c>
      <c r="M22" s="585">
        <v>2.41</v>
      </c>
      <c r="N22" s="273">
        <v>1.7789999999999999</v>
      </c>
      <c r="O22" s="585">
        <v>3134.355</v>
      </c>
      <c r="P22" s="273">
        <v>2935.2959999999998</v>
      </c>
    </row>
    <row r="23" spans="1:175">
      <c r="A23" s="160"/>
      <c r="B23" s="161" t="s">
        <v>343</v>
      </c>
      <c r="C23" s="585">
        <v>0</v>
      </c>
      <c r="D23" s="273">
        <v>0</v>
      </c>
      <c r="E23" s="585">
        <v>0</v>
      </c>
      <c r="F23" s="273">
        <v>0</v>
      </c>
      <c r="G23" s="585">
        <v>470.26100000000002</v>
      </c>
      <c r="H23" s="273">
        <v>415.45100000000002</v>
      </c>
      <c r="I23" s="585">
        <v>27.056999999999999</v>
      </c>
      <c r="J23" s="273">
        <v>27.056999999999999</v>
      </c>
      <c r="K23" s="585">
        <v>1.1579999999999999</v>
      </c>
      <c r="L23" s="273">
        <v>1.1579999999999999</v>
      </c>
      <c r="M23" s="585">
        <v>726.14</v>
      </c>
      <c r="N23" s="273">
        <v>644.37900000000002</v>
      </c>
      <c r="O23" s="585">
        <v>1224.616</v>
      </c>
      <c r="P23" s="273">
        <v>1088.0450000000001</v>
      </c>
    </row>
    <row r="24" spans="1:175">
      <c r="A24" s="160"/>
      <c r="B24" s="161" t="s">
        <v>344</v>
      </c>
      <c r="C24" s="585">
        <v>0</v>
      </c>
      <c r="D24" s="273">
        <v>0</v>
      </c>
      <c r="E24" s="585">
        <v>2530.6709999999998</v>
      </c>
      <c r="F24" s="273">
        <v>2536.3690000000001</v>
      </c>
      <c r="G24" s="585">
        <v>5375.7610000000004</v>
      </c>
      <c r="H24" s="273">
        <v>4769.2950000000001</v>
      </c>
      <c r="I24" s="585">
        <v>5185.8360000000002</v>
      </c>
      <c r="J24" s="273">
        <v>4593.0010000000002</v>
      </c>
      <c r="K24" s="585">
        <v>792.53099999999995</v>
      </c>
      <c r="L24" s="273">
        <v>803.93899999999996</v>
      </c>
      <c r="M24" s="585">
        <v>57.646999999999998</v>
      </c>
      <c r="N24" s="273">
        <v>0.91700000000000004</v>
      </c>
      <c r="O24" s="585">
        <v>13942.446</v>
      </c>
      <c r="P24" s="273">
        <v>12703.521000000001</v>
      </c>
    </row>
    <row r="25" spans="1:175">
      <c r="A25" s="160"/>
      <c r="B25" s="161" t="s">
        <v>345</v>
      </c>
      <c r="C25" s="585">
        <v>0</v>
      </c>
      <c r="D25" s="273">
        <v>0</v>
      </c>
      <c r="E25" s="585">
        <v>0</v>
      </c>
      <c r="F25" s="273">
        <v>0</v>
      </c>
      <c r="G25" s="585">
        <v>7.0970000000000004</v>
      </c>
      <c r="H25" s="273">
        <v>6.2240000000000002</v>
      </c>
      <c r="I25" s="585">
        <v>0</v>
      </c>
      <c r="J25" s="273">
        <v>0</v>
      </c>
      <c r="K25" s="585">
        <v>0</v>
      </c>
      <c r="L25" s="273">
        <v>0</v>
      </c>
      <c r="M25" s="585">
        <v>0</v>
      </c>
      <c r="N25" s="273">
        <v>0</v>
      </c>
      <c r="O25" s="585">
        <v>7.0970000000000004</v>
      </c>
      <c r="P25" s="273">
        <v>6.2240000000000002</v>
      </c>
    </row>
    <row r="26" spans="1:175">
      <c r="A26" s="160"/>
      <c r="B26" s="161" t="s">
        <v>346</v>
      </c>
      <c r="C26" s="585">
        <v>0</v>
      </c>
      <c r="D26" s="273">
        <v>0</v>
      </c>
      <c r="E26" s="585">
        <v>0</v>
      </c>
      <c r="F26" s="273">
        <v>1.071</v>
      </c>
      <c r="G26" s="585">
        <v>245.97300000000001</v>
      </c>
      <c r="H26" s="273">
        <v>138.476</v>
      </c>
      <c r="I26" s="585">
        <v>56.701000000000001</v>
      </c>
      <c r="J26" s="273">
        <v>55.106000000000002</v>
      </c>
      <c r="K26" s="585">
        <v>14.121</v>
      </c>
      <c r="L26" s="273">
        <v>11.62</v>
      </c>
      <c r="M26" s="585">
        <v>85.5</v>
      </c>
      <c r="N26" s="273">
        <v>0</v>
      </c>
      <c r="O26" s="585">
        <v>402.29500000000002</v>
      </c>
      <c r="P26" s="273">
        <v>206.273</v>
      </c>
    </row>
    <row r="27" spans="1:175">
      <c r="A27" s="160"/>
      <c r="B27" s="161" t="s">
        <v>347</v>
      </c>
      <c r="C27" s="585">
        <v>0</v>
      </c>
      <c r="D27" s="273">
        <v>0</v>
      </c>
      <c r="E27" s="585">
        <v>0.16200000000000001</v>
      </c>
      <c r="F27" s="273">
        <v>11.862</v>
      </c>
      <c r="G27" s="585">
        <v>681.27599999999995</v>
      </c>
      <c r="H27" s="273">
        <v>610.524</v>
      </c>
      <c r="I27" s="585">
        <v>1.46</v>
      </c>
      <c r="J27" s="273">
        <v>1.4</v>
      </c>
      <c r="K27" s="585">
        <v>2.3860000000000001</v>
      </c>
      <c r="L27" s="273">
        <v>2.5590000000000002</v>
      </c>
      <c r="M27" s="585">
        <v>43.024999999999999</v>
      </c>
      <c r="N27" s="273">
        <v>42.86</v>
      </c>
      <c r="O27" s="585">
        <v>728.30899999999997</v>
      </c>
      <c r="P27" s="273">
        <v>669.20500000000004</v>
      </c>
    </row>
    <row r="28" spans="1:175" s="85" customFormat="1"/>
    <row r="29" spans="1:175" s="168" customFormat="1">
      <c r="A29" s="158" t="s">
        <v>348</v>
      </c>
      <c r="B29" s="159"/>
      <c r="C29" s="584">
        <v>0</v>
      </c>
      <c r="D29" s="274">
        <v>0</v>
      </c>
      <c r="E29" s="584">
        <v>3830.3339999999998</v>
      </c>
      <c r="F29" s="274">
        <v>3752.819</v>
      </c>
      <c r="G29" s="584">
        <v>20672.669999999998</v>
      </c>
      <c r="H29" s="274">
        <v>18126.243999999999</v>
      </c>
      <c r="I29" s="584">
        <v>6439.1480000000001</v>
      </c>
      <c r="J29" s="274">
        <v>5772.2150000000001</v>
      </c>
      <c r="K29" s="584">
        <v>1596.008</v>
      </c>
      <c r="L29" s="274">
        <v>1617.711</v>
      </c>
      <c r="M29" s="584">
        <v>953.39499999999998</v>
      </c>
      <c r="N29" s="274">
        <v>2215.348</v>
      </c>
      <c r="O29" s="584">
        <v>33491.555</v>
      </c>
      <c r="P29" s="274">
        <v>31484.337</v>
      </c>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row>
    <row r="30" spans="1:175">
      <c r="A30" s="169"/>
      <c r="B30" s="169"/>
      <c r="C30" s="169"/>
      <c r="D30" s="169"/>
      <c r="E30" s="169"/>
      <c r="F30" s="169"/>
      <c r="G30" s="169"/>
      <c r="H30" s="169"/>
      <c r="I30" s="169"/>
      <c r="J30" s="169"/>
      <c r="K30" s="169"/>
      <c r="L30" s="169"/>
      <c r="M30" s="169"/>
      <c r="N30" s="169"/>
      <c r="O30" s="169"/>
      <c r="P30" s="169"/>
    </row>
    <row r="31" spans="1:175">
      <c r="A31" s="169"/>
      <c r="B31" s="169"/>
      <c r="C31" s="169"/>
      <c r="D31" s="170"/>
      <c r="E31" s="169"/>
      <c r="F31" s="169"/>
      <c r="G31" s="169"/>
      <c r="H31" s="169"/>
      <c r="I31" s="169"/>
      <c r="J31" s="169"/>
      <c r="K31" s="169"/>
      <c r="L31" s="169"/>
      <c r="M31" s="169"/>
      <c r="N31" s="169"/>
      <c r="O31" s="169"/>
      <c r="P31" s="169"/>
    </row>
    <row r="32" spans="1:175">
      <c r="A32" s="169"/>
      <c r="B32" s="169"/>
      <c r="C32" s="169"/>
      <c r="D32" s="170"/>
      <c r="E32" s="169"/>
      <c r="F32" s="169"/>
      <c r="G32" s="169"/>
      <c r="H32" s="169"/>
      <c r="I32" s="169"/>
      <c r="J32" s="169"/>
      <c r="K32" s="169"/>
      <c r="L32" s="169"/>
      <c r="M32" s="169"/>
      <c r="N32" s="169"/>
      <c r="O32" s="169"/>
      <c r="P32" s="169"/>
    </row>
    <row r="33" spans="1:175">
      <c r="A33" s="169"/>
      <c r="B33" s="169"/>
      <c r="C33" s="169"/>
      <c r="D33" s="170"/>
      <c r="E33" s="169"/>
      <c r="F33" s="169"/>
      <c r="G33" s="169"/>
      <c r="H33" s="169"/>
      <c r="I33" s="169"/>
      <c r="J33" s="169"/>
      <c r="K33" s="169"/>
      <c r="L33" s="169"/>
      <c r="M33" s="169"/>
      <c r="N33" s="169"/>
      <c r="O33" s="169"/>
      <c r="P33" s="169"/>
    </row>
    <row r="34" spans="1:175">
      <c r="A34" s="909" t="s">
        <v>0</v>
      </c>
      <c r="B34" s="910"/>
      <c r="C34" s="907" t="s">
        <v>324</v>
      </c>
      <c r="D34" s="908"/>
      <c r="E34" s="907" t="s">
        <v>5</v>
      </c>
      <c r="F34" s="908"/>
      <c r="G34" s="907" t="s">
        <v>6</v>
      </c>
      <c r="H34" s="908"/>
      <c r="I34" s="907" t="s">
        <v>7</v>
      </c>
      <c r="J34" s="908"/>
      <c r="K34" s="907" t="s">
        <v>44</v>
      </c>
      <c r="L34" s="908"/>
      <c r="M34" s="907" t="s">
        <v>325</v>
      </c>
      <c r="N34" s="908"/>
      <c r="O34" s="907" t="s">
        <v>47</v>
      </c>
      <c r="P34" s="908"/>
    </row>
    <row r="35" spans="1:175">
      <c r="A35" s="915" t="s">
        <v>349</v>
      </c>
      <c r="B35" s="916"/>
      <c r="C35" s="586" t="s">
        <v>500</v>
      </c>
      <c r="D35" s="588" t="s">
        <v>502</v>
      </c>
      <c r="E35" s="586" t="s">
        <v>500</v>
      </c>
      <c r="F35" s="588" t="s">
        <v>502</v>
      </c>
      <c r="G35" s="586" t="s">
        <v>500</v>
      </c>
      <c r="H35" s="588" t="s">
        <v>502</v>
      </c>
      <c r="I35" s="586" t="s">
        <v>500</v>
      </c>
      <c r="J35" s="588" t="s">
        <v>502</v>
      </c>
      <c r="K35" s="586" t="s">
        <v>500</v>
      </c>
      <c r="L35" s="588" t="s">
        <v>502</v>
      </c>
      <c r="M35" s="586" t="s">
        <v>500</v>
      </c>
      <c r="N35" s="588" t="s">
        <v>502</v>
      </c>
      <c r="O35" s="586" t="s">
        <v>500</v>
      </c>
      <c r="P35" s="588" t="s">
        <v>502</v>
      </c>
    </row>
    <row r="36" spans="1:175">
      <c r="A36" s="917"/>
      <c r="B36" s="918"/>
      <c r="C36" s="587" t="s">
        <v>222</v>
      </c>
      <c r="D36" s="270" t="s">
        <v>222</v>
      </c>
      <c r="E36" s="587" t="s">
        <v>222</v>
      </c>
      <c r="F36" s="270" t="s">
        <v>222</v>
      </c>
      <c r="G36" s="587" t="s">
        <v>222</v>
      </c>
      <c r="H36" s="270" t="s">
        <v>222</v>
      </c>
      <c r="I36" s="587" t="s">
        <v>222</v>
      </c>
      <c r="J36" s="270" t="s">
        <v>222</v>
      </c>
      <c r="K36" s="587" t="s">
        <v>222</v>
      </c>
      <c r="L36" s="270" t="s">
        <v>222</v>
      </c>
      <c r="M36" s="587" t="s">
        <v>222</v>
      </c>
      <c r="N36" s="270" t="s">
        <v>222</v>
      </c>
      <c r="O36" s="587" t="s">
        <v>222</v>
      </c>
      <c r="P36" s="270" t="s">
        <v>222</v>
      </c>
    </row>
    <row r="37" spans="1:175" s="168" customFormat="1">
      <c r="A37" s="158" t="s">
        <v>350</v>
      </c>
      <c r="B37" s="159"/>
      <c r="C37" s="584">
        <v>0</v>
      </c>
      <c r="D37" s="274">
        <v>0</v>
      </c>
      <c r="E37" s="584">
        <v>833.63400000000001</v>
      </c>
      <c r="F37" s="274">
        <v>832.01499999999999</v>
      </c>
      <c r="G37" s="584">
        <v>3934.3429999999998</v>
      </c>
      <c r="H37" s="274">
        <v>3524.5360000000001</v>
      </c>
      <c r="I37" s="584">
        <v>1637.8710000000001</v>
      </c>
      <c r="J37" s="274">
        <v>1093.001</v>
      </c>
      <c r="K37" s="584">
        <v>95.954999999999998</v>
      </c>
      <c r="L37" s="274">
        <v>108.58</v>
      </c>
      <c r="M37" s="584">
        <v>-211.71600000000001</v>
      </c>
      <c r="N37" s="274">
        <v>1556.8440000000001</v>
      </c>
      <c r="O37" s="584">
        <v>6290.0870000000004</v>
      </c>
      <c r="P37" s="274">
        <v>7114.9759999999997</v>
      </c>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c r="CT37" s="144"/>
      <c r="CU37" s="144"/>
      <c r="CV37" s="144"/>
      <c r="CW37" s="144"/>
      <c r="CX37" s="144"/>
      <c r="CY37" s="144"/>
      <c r="CZ37" s="144"/>
      <c r="DA37" s="144"/>
      <c r="DB37" s="144"/>
      <c r="DC37" s="144"/>
      <c r="DD37" s="144"/>
      <c r="DE37" s="144"/>
      <c r="DF37" s="144"/>
      <c r="DG37" s="144"/>
      <c r="DH37" s="144"/>
      <c r="DI37" s="144"/>
      <c r="DJ37" s="144"/>
      <c r="DK37" s="144"/>
      <c r="DL37" s="144"/>
      <c r="DM37" s="144"/>
      <c r="DN37" s="144"/>
      <c r="DO37" s="144"/>
      <c r="DP37" s="144"/>
      <c r="DQ37" s="144"/>
      <c r="DR37" s="144"/>
      <c r="DS37" s="144"/>
      <c r="DT37" s="144"/>
      <c r="DU37" s="144"/>
      <c r="DV37" s="144"/>
      <c r="DW37" s="144"/>
      <c r="DX37" s="144"/>
      <c r="DY37" s="144"/>
      <c r="DZ37" s="144"/>
      <c r="EA37" s="144"/>
      <c r="EB37" s="144"/>
      <c r="EC37" s="144"/>
      <c r="ED37" s="144"/>
      <c r="EE37" s="144"/>
      <c r="EF37" s="144"/>
      <c r="EG37" s="144"/>
      <c r="EH37" s="144"/>
      <c r="EI37" s="144"/>
      <c r="EJ37" s="144"/>
      <c r="EK37" s="144"/>
      <c r="EL37" s="144"/>
      <c r="EM37" s="144"/>
      <c r="EN37" s="144"/>
      <c r="EO37" s="144"/>
      <c r="EP37" s="144"/>
      <c r="EQ37" s="144"/>
      <c r="ER37" s="144"/>
      <c r="ES37" s="144"/>
      <c r="ET37" s="144"/>
      <c r="EU37" s="144"/>
      <c r="EV37" s="144"/>
      <c r="EW37" s="144"/>
      <c r="EX37" s="144"/>
      <c r="EY37" s="144"/>
      <c r="EZ37" s="144"/>
      <c r="FA37" s="144"/>
      <c r="FB37" s="144"/>
      <c r="FC37" s="144"/>
      <c r="FD37" s="144"/>
      <c r="FE37" s="144"/>
      <c r="FF37" s="144"/>
      <c r="FG37" s="144"/>
      <c r="FH37" s="144"/>
      <c r="FI37" s="144"/>
      <c r="FJ37" s="144"/>
      <c r="FK37" s="144"/>
      <c r="FL37" s="144"/>
      <c r="FM37" s="144"/>
      <c r="FN37" s="144"/>
      <c r="FO37" s="144"/>
      <c r="FP37" s="144"/>
      <c r="FQ37" s="144"/>
      <c r="FR37" s="144"/>
      <c r="FS37" s="144"/>
    </row>
    <row r="38" spans="1:175">
      <c r="A38" s="160"/>
      <c r="B38" s="161" t="s">
        <v>351</v>
      </c>
      <c r="C38" s="585">
        <v>0</v>
      </c>
      <c r="D38" s="273">
        <v>0</v>
      </c>
      <c r="E38" s="585">
        <v>0</v>
      </c>
      <c r="F38" s="273">
        <v>16.803000000000001</v>
      </c>
      <c r="G38" s="585">
        <v>821.26300000000003</v>
      </c>
      <c r="H38" s="273">
        <v>497.43400000000003</v>
      </c>
      <c r="I38" s="585">
        <v>370.93799999999999</v>
      </c>
      <c r="J38" s="273">
        <v>455.74099999999999</v>
      </c>
      <c r="K38" s="585">
        <v>0</v>
      </c>
      <c r="L38" s="273">
        <v>0</v>
      </c>
      <c r="M38" s="585">
        <v>90.930999999999997</v>
      </c>
      <c r="N38" s="273">
        <v>4.4139999999999997</v>
      </c>
      <c r="O38" s="585">
        <v>1283.1320000000001</v>
      </c>
      <c r="P38" s="273">
        <v>974.39200000000005</v>
      </c>
    </row>
    <row r="39" spans="1:175">
      <c r="A39" s="160"/>
      <c r="B39" s="161" t="s">
        <v>352</v>
      </c>
      <c r="C39" s="585">
        <v>0</v>
      </c>
      <c r="D39" s="273">
        <v>0</v>
      </c>
      <c r="E39" s="585">
        <v>0</v>
      </c>
      <c r="F39" s="273">
        <v>0</v>
      </c>
      <c r="G39" s="585">
        <v>50.441000000000003</v>
      </c>
      <c r="H39" s="273">
        <v>23.446999999999999</v>
      </c>
      <c r="I39" s="585">
        <v>7.452</v>
      </c>
      <c r="J39" s="273">
        <v>6.5270000000000001</v>
      </c>
      <c r="K39" s="585">
        <v>2.294</v>
      </c>
      <c r="L39" s="273">
        <v>1.6359999999999999</v>
      </c>
      <c r="M39" s="585">
        <v>0.76400000000000001</v>
      </c>
      <c r="N39" s="273">
        <v>0</v>
      </c>
      <c r="O39" s="585">
        <v>60.951000000000001</v>
      </c>
      <c r="P39" s="273">
        <v>31.61</v>
      </c>
    </row>
    <row r="40" spans="1:175">
      <c r="A40" s="160"/>
      <c r="B40" s="161" t="s">
        <v>353</v>
      </c>
      <c r="C40" s="585">
        <v>0</v>
      </c>
      <c r="D40" s="273">
        <v>0</v>
      </c>
      <c r="E40" s="585">
        <v>661.53700000000003</v>
      </c>
      <c r="F40" s="273">
        <v>720.298</v>
      </c>
      <c r="G40" s="585">
        <v>2189.1060000000002</v>
      </c>
      <c r="H40" s="273">
        <v>2260.0239999999999</v>
      </c>
      <c r="I40" s="585">
        <v>832.95100000000002</v>
      </c>
      <c r="J40" s="273">
        <v>513.92700000000002</v>
      </c>
      <c r="K40" s="585">
        <v>49.44</v>
      </c>
      <c r="L40" s="273">
        <v>52.798000000000002</v>
      </c>
      <c r="M40" s="585">
        <v>17.329999999999998</v>
      </c>
      <c r="N40" s="273">
        <v>147.64599999999999</v>
      </c>
      <c r="O40" s="585">
        <v>3750.364</v>
      </c>
      <c r="P40" s="273">
        <v>3694.6930000000002</v>
      </c>
    </row>
    <row r="41" spans="1:175">
      <c r="A41" s="160"/>
      <c r="B41" s="161" t="s">
        <v>354</v>
      </c>
      <c r="C41" s="585">
        <v>0</v>
      </c>
      <c r="D41" s="273">
        <v>0</v>
      </c>
      <c r="E41" s="585">
        <v>27.236000000000001</v>
      </c>
      <c r="F41" s="273">
        <v>22.504999999999999</v>
      </c>
      <c r="G41" s="585">
        <v>616.53</v>
      </c>
      <c r="H41" s="273">
        <v>538.529</v>
      </c>
      <c r="I41" s="585">
        <v>312.452</v>
      </c>
      <c r="J41" s="273">
        <v>33.088999999999999</v>
      </c>
      <c r="K41" s="585">
        <v>23.802</v>
      </c>
      <c r="L41" s="273">
        <v>27.010999999999999</v>
      </c>
      <c r="M41" s="585">
        <v>-407.89</v>
      </c>
      <c r="N41" s="273">
        <v>644.59100000000001</v>
      </c>
      <c r="O41" s="585">
        <v>572.13</v>
      </c>
      <c r="P41" s="273">
        <v>1265.7249999999999</v>
      </c>
    </row>
    <row r="42" spans="1:175">
      <c r="A42" s="160"/>
      <c r="B42" s="161" t="s">
        <v>355</v>
      </c>
      <c r="C42" s="585">
        <v>0</v>
      </c>
      <c r="D42" s="273">
        <v>0</v>
      </c>
      <c r="E42" s="585">
        <v>34.229999999999997</v>
      </c>
      <c r="F42" s="273">
        <v>30.204000000000001</v>
      </c>
      <c r="G42" s="585">
        <v>91.200999999999993</v>
      </c>
      <c r="H42" s="273">
        <v>70.519000000000005</v>
      </c>
      <c r="I42" s="585">
        <v>67.754000000000005</v>
      </c>
      <c r="J42" s="273">
        <v>53.493000000000002</v>
      </c>
      <c r="K42" s="585">
        <v>0</v>
      </c>
      <c r="L42" s="273">
        <v>0</v>
      </c>
      <c r="M42" s="585">
        <v>0</v>
      </c>
      <c r="N42" s="273">
        <v>3.262</v>
      </c>
      <c r="O42" s="585">
        <v>193.185</v>
      </c>
      <c r="P42" s="273">
        <v>157.47800000000001</v>
      </c>
    </row>
    <row r="43" spans="1:175">
      <c r="A43" s="160"/>
      <c r="B43" s="161" t="s">
        <v>356</v>
      </c>
      <c r="C43" s="585">
        <v>0</v>
      </c>
      <c r="D43" s="273">
        <v>0</v>
      </c>
      <c r="E43" s="585">
        <v>79.665000000000006</v>
      </c>
      <c r="F43" s="273">
        <v>0</v>
      </c>
      <c r="G43" s="585">
        <v>18.254999999999999</v>
      </c>
      <c r="H43" s="273">
        <v>21.782</v>
      </c>
      <c r="I43" s="585">
        <v>8.9529999999999994</v>
      </c>
      <c r="J43" s="273">
        <v>0</v>
      </c>
      <c r="K43" s="585">
        <v>18.405999999999999</v>
      </c>
      <c r="L43" s="273">
        <v>24.812000000000001</v>
      </c>
      <c r="M43" s="585">
        <v>82.91</v>
      </c>
      <c r="N43" s="273">
        <v>642.60299999999995</v>
      </c>
      <c r="O43" s="585">
        <v>208.18899999999999</v>
      </c>
      <c r="P43" s="273">
        <v>689.197</v>
      </c>
    </row>
    <row r="44" spans="1:175">
      <c r="A44" s="160"/>
      <c r="B44" s="161" t="s">
        <v>357</v>
      </c>
      <c r="C44" s="585">
        <v>0</v>
      </c>
      <c r="D44" s="273">
        <v>0</v>
      </c>
      <c r="E44" s="585">
        <v>0</v>
      </c>
      <c r="F44" s="273">
        <v>0</v>
      </c>
      <c r="G44" s="585">
        <v>0</v>
      </c>
      <c r="H44" s="273">
        <v>0</v>
      </c>
      <c r="I44" s="585">
        <v>0</v>
      </c>
      <c r="J44" s="273">
        <v>0</v>
      </c>
      <c r="K44" s="585">
        <v>0</v>
      </c>
      <c r="L44" s="273">
        <v>0</v>
      </c>
      <c r="M44" s="585">
        <v>0</v>
      </c>
      <c r="N44" s="273">
        <v>0</v>
      </c>
      <c r="O44" s="585">
        <v>0</v>
      </c>
      <c r="P44" s="273">
        <v>0</v>
      </c>
    </row>
    <row r="45" spans="1:175">
      <c r="A45" s="160"/>
      <c r="B45" s="161" t="s">
        <v>358</v>
      </c>
      <c r="C45" s="585">
        <v>0</v>
      </c>
      <c r="D45" s="273">
        <v>0</v>
      </c>
      <c r="E45" s="585">
        <v>30.966000000000001</v>
      </c>
      <c r="F45" s="273">
        <v>42.204999999999998</v>
      </c>
      <c r="G45" s="585">
        <v>147.547</v>
      </c>
      <c r="H45" s="273">
        <v>112.801</v>
      </c>
      <c r="I45" s="585">
        <v>37.371000000000002</v>
      </c>
      <c r="J45" s="273">
        <v>30.224</v>
      </c>
      <c r="K45" s="585">
        <v>2.0129999999999999</v>
      </c>
      <c r="L45" s="273">
        <v>2.323</v>
      </c>
      <c r="M45" s="585">
        <v>4.2389999999999999</v>
      </c>
      <c r="N45" s="273">
        <v>0.89200000000000002</v>
      </c>
      <c r="O45" s="585">
        <v>222.136</v>
      </c>
      <c r="P45" s="273">
        <v>188.44499999999999</v>
      </c>
    </row>
    <row r="46" spans="1:175">
      <c r="A46" s="169"/>
      <c r="B46" s="169"/>
      <c r="C46" s="169"/>
      <c r="D46" s="169"/>
      <c r="E46" s="169"/>
      <c r="F46" s="169"/>
      <c r="G46" s="169"/>
      <c r="H46" s="169"/>
      <c r="I46" s="169"/>
      <c r="J46" s="169"/>
      <c r="K46" s="169"/>
      <c r="L46" s="169"/>
      <c r="M46" s="169"/>
      <c r="N46" s="169"/>
      <c r="O46" s="169"/>
      <c r="P46" s="169"/>
      <c r="Q46" s="169"/>
      <c r="R46" s="169"/>
      <c r="S46" s="169"/>
      <c r="T46" s="169"/>
      <c r="U46" s="169"/>
      <c r="V46" s="169"/>
      <c r="W46" s="169"/>
    </row>
    <row r="47" spans="1:175">
      <c r="A47" s="160"/>
      <c r="B47" s="165" t="s">
        <v>359</v>
      </c>
      <c r="C47" s="585">
        <v>0</v>
      </c>
      <c r="D47" s="273">
        <v>0</v>
      </c>
      <c r="E47" s="585">
        <v>0</v>
      </c>
      <c r="F47" s="273">
        <v>0</v>
      </c>
      <c r="G47" s="585">
        <v>0</v>
      </c>
      <c r="H47" s="273">
        <v>0</v>
      </c>
      <c r="I47" s="585">
        <v>0</v>
      </c>
      <c r="J47" s="273">
        <v>0</v>
      </c>
      <c r="K47" s="585">
        <v>0</v>
      </c>
      <c r="L47" s="273">
        <v>0</v>
      </c>
      <c r="M47" s="585">
        <v>0</v>
      </c>
      <c r="N47" s="273">
        <v>113.43600000000001</v>
      </c>
      <c r="O47" s="585">
        <v>0</v>
      </c>
      <c r="P47" s="273">
        <v>113.43600000000001</v>
      </c>
    </row>
    <row r="48" spans="1:175">
      <c r="A48" s="169"/>
      <c r="B48" s="169"/>
      <c r="C48" s="169"/>
      <c r="D48" s="169"/>
      <c r="E48" s="169"/>
      <c r="F48" s="169"/>
      <c r="G48" s="169"/>
      <c r="H48" s="169"/>
      <c r="I48" s="169"/>
      <c r="J48" s="169"/>
      <c r="K48" s="169"/>
      <c r="L48" s="169"/>
      <c r="M48" s="169"/>
      <c r="N48" s="169"/>
      <c r="O48" s="169"/>
      <c r="P48" s="169"/>
      <c r="Q48" s="169"/>
      <c r="R48" s="169"/>
      <c r="S48" s="169"/>
      <c r="T48" s="169"/>
      <c r="U48" s="169"/>
      <c r="V48" s="169"/>
      <c r="W48" s="169"/>
    </row>
    <row r="49" spans="1:175" s="168" customFormat="1">
      <c r="A49" s="158" t="s">
        <v>360</v>
      </c>
      <c r="B49" s="159"/>
      <c r="C49" s="584">
        <v>0</v>
      </c>
      <c r="D49" s="274">
        <v>0</v>
      </c>
      <c r="E49" s="584">
        <v>867.91</v>
      </c>
      <c r="F49" s="274">
        <v>859.99400000000003</v>
      </c>
      <c r="G49" s="584">
        <v>4887.0119999999997</v>
      </c>
      <c r="H49" s="274">
        <v>4243.5119999999997</v>
      </c>
      <c r="I49" s="584">
        <v>2264.1149999999998</v>
      </c>
      <c r="J49" s="274">
        <v>2188.614</v>
      </c>
      <c r="K49" s="584">
        <v>140.291</v>
      </c>
      <c r="L49" s="274">
        <v>159.68799999999999</v>
      </c>
      <c r="M49" s="584">
        <v>630.46699999999998</v>
      </c>
      <c r="N49" s="274">
        <v>510.52100000000002</v>
      </c>
      <c r="O49" s="584">
        <v>8789.7950000000001</v>
      </c>
      <c r="P49" s="274">
        <v>7962.3289999999997</v>
      </c>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c r="DI49" s="144"/>
      <c r="DJ49" s="144"/>
      <c r="DK49" s="144"/>
      <c r="DL49" s="144"/>
      <c r="DM49" s="144"/>
      <c r="DN49" s="144"/>
      <c r="DO49" s="144"/>
      <c r="DP49" s="144"/>
      <c r="DQ49" s="144"/>
      <c r="DR49" s="144"/>
      <c r="DS49" s="144"/>
      <c r="DT49" s="144"/>
      <c r="DU49" s="144"/>
      <c r="DV49" s="144"/>
      <c r="DW49" s="144"/>
      <c r="DX49" s="144"/>
      <c r="DY49" s="144"/>
      <c r="DZ49" s="144"/>
      <c r="EA49" s="144"/>
      <c r="EB49" s="144"/>
      <c r="EC49" s="144"/>
      <c r="ED49" s="144"/>
      <c r="EE49" s="144"/>
      <c r="EF49" s="144"/>
      <c r="EG49" s="144"/>
      <c r="EH49" s="144"/>
      <c r="EI49" s="144"/>
      <c r="EJ49" s="144"/>
      <c r="EK49" s="144"/>
      <c r="EL49" s="144"/>
      <c r="EM49" s="144"/>
      <c r="EN49" s="144"/>
      <c r="EO49" s="144"/>
      <c r="EP49" s="144"/>
      <c r="EQ49" s="144"/>
      <c r="ER49" s="144"/>
      <c r="ES49" s="144"/>
      <c r="ET49" s="144"/>
      <c r="EU49" s="144"/>
      <c r="EV49" s="144"/>
      <c r="EW49" s="144"/>
      <c r="EX49" s="144"/>
      <c r="EY49" s="144"/>
      <c r="EZ49" s="144"/>
      <c r="FA49" s="144"/>
      <c r="FB49" s="144"/>
      <c r="FC49" s="144"/>
      <c r="FD49" s="144"/>
      <c r="FE49" s="144"/>
      <c r="FF49" s="144"/>
      <c r="FG49" s="144"/>
      <c r="FH49" s="144"/>
      <c r="FI49" s="144"/>
      <c r="FJ49" s="144"/>
      <c r="FK49" s="144"/>
      <c r="FL49" s="144"/>
      <c r="FM49" s="144"/>
      <c r="FN49" s="144"/>
      <c r="FO49" s="144"/>
      <c r="FP49" s="144"/>
      <c r="FQ49" s="144"/>
      <c r="FR49" s="144"/>
      <c r="FS49" s="144"/>
    </row>
    <row r="50" spans="1:175">
      <c r="A50" s="160"/>
      <c r="B50" s="161" t="s">
        <v>361</v>
      </c>
      <c r="C50" s="585">
        <v>0</v>
      </c>
      <c r="D50" s="273">
        <v>0</v>
      </c>
      <c r="E50" s="585">
        <v>95.355000000000004</v>
      </c>
      <c r="F50" s="273">
        <v>0</v>
      </c>
      <c r="G50" s="585">
        <v>2055.585</v>
      </c>
      <c r="H50" s="273">
        <v>1807.2670000000001</v>
      </c>
      <c r="I50" s="585">
        <v>1768.9059999999999</v>
      </c>
      <c r="J50" s="273">
        <v>1778.53</v>
      </c>
      <c r="K50" s="585">
        <v>0</v>
      </c>
      <c r="L50" s="273">
        <v>0</v>
      </c>
      <c r="M50" s="585">
        <v>597.66300000000001</v>
      </c>
      <c r="N50" s="273">
        <v>596.51099999999997</v>
      </c>
      <c r="O50" s="585">
        <v>4517.509</v>
      </c>
      <c r="P50" s="273">
        <v>4182.308</v>
      </c>
    </row>
    <row r="51" spans="1:175">
      <c r="A51" s="160"/>
      <c r="B51" s="161" t="s">
        <v>362</v>
      </c>
      <c r="C51" s="585">
        <v>0</v>
      </c>
      <c r="D51" s="273">
        <v>0</v>
      </c>
      <c r="E51" s="585">
        <v>0</v>
      </c>
      <c r="F51" s="273">
        <v>0</v>
      </c>
      <c r="G51" s="585">
        <v>210.12299999999999</v>
      </c>
      <c r="H51" s="273">
        <v>123.21599999999999</v>
      </c>
      <c r="I51" s="585">
        <v>49.055</v>
      </c>
      <c r="J51" s="273">
        <v>48.162999999999997</v>
      </c>
      <c r="K51" s="585">
        <v>13.788</v>
      </c>
      <c r="L51" s="273">
        <v>11.867000000000001</v>
      </c>
      <c r="M51" s="585">
        <v>0</v>
      </c>
      <c r="N51" s="273">
        <v>0</v>
      </c>
      <c r="O51" s="585">
        <v>272.96600000000001</v>
      </c>
      <c r="P51" s="273">
        <v>183.24600000000001</v>
      </c>
    </row>
    <row r="52" spans="1:175">
      <c r="A52" s="160"/>
      <c r="B52" s="161" t="s">
        <v>363</v>
      </c>
      <c r="C52" s="585">
        <v>0</v>
      </c>
      <c r="D52" s="273">
        <v>0</v>
      </c>
      <c r="E52" s="585">
        <v>297.274</v>
      </c>
      <c r="F52" s="273">
        <v>310.666</v>
      </c>
      <c r="G52" s="585">
        <v>1365.307</v>
      </c>
      <c r="H52" s="273">
        <v>930.625</v>
      </c>
      <c r="I52" s="585">
        <v>45.01</v>
      </c>
      <c r="J52" s="273">
        <v>4.9109999999999996</v>
      </c>
      <c r="K52" s="585">
        <v>46.337000000000003</v>
      </c>
      <c r="L52" s="273">
        <v>45.384999999999998</v>
      </c>
      <c r="M52" s="585">
        <v>0</v>
      </c>
      <c r="N52" s="273">
        <v>0</v>
      </c>
      <c r="O52" s="585">
        <v>1753.9280000000001</v>
      </c>
      <c r="P52" s="273">
        <v>1291.587</v>
      </c>
      <c r="Y52" s="144"/>
      <c r="Z52" s="144"/>
      <c r="AA52" s="144"/>
    </row>
    <row r="53" spans="1:175">
      <c r="A53" s="160"/>
      <c r="B53" s="161" t="s">
        <v>364</v>
      </c>
      <c r="C53" s="585">
        <v>0</v>
      </c>
      <c r="D53" s="273">
        <v>0</v>
      </c>
      <c r="E53" s="585">
        <v>0</v>
      </c>
      <c r="F53" s="273">
        <v>0</v>
      </c>
      <c r="G53" s="585">
        <v>0</v>
      </c>
      <c r="H53" s="273">
        <v>86.995999999999995</v>
      </c>
      <c r="I53" s="585">
        <v>0</v>
      </c>
      <c r="J53" s="273">
        <v>0</v>
      </c>
      <c r="K53" s="585">
        <v>27.945</v>
      </c>
      <c r="L53" s="273">
        <v>51.277000000000001</v>
      </c>
      <c r="M53" s="585">
        <v>0</v>
      </c>
      <c r="N53" s="273">
        <v>-86.995999999999995</v>
      </c>
      <c r="O53" s="585">
        <v>27.945</v>
      </c>
      <c r="P53" s="273">
        <v>51.277000000000001</v>
      </c>
    </row>
    <row r="54" spans="1:175">
      <c r="A54" s="160"/>
      <c r="B54" s="161" t="s">
        <v>365</v>
      </c>
      <c r="C54" s="585">
        <v>0</v>
      </c>
      <c r="D54" s="273">
        <v>0</v>
      </c>
      <c r="E54" s="585">
        <v>6.5430000000000001</v>
      </c>
      <c r="F54" s="273">
        <v>5.9329999999999998</v>
      </c>
      <c r="G54" s="585">
        <v>487.74599999999998</v>
      </c>
      <c r="H54" s="273">
        <v>422.68099999999998</v>
      </c>
      <c r="I54" s="585">
        <v>179.82900000000001</v>
      </c>
      <c r="J54" s="273">
        <v>166.07599999999999</v>
      </c>
      <c r="K54" s="585">
        <v>7.4450000000000003</v>
      </c>
      <c r="L54" s="273">
        <v>6.8540000000000001</v>
      </c>
      <c r="M54" s="585">
        <v>1.863</v>
      </c>
      <c r="N54" s="273">
        <v>0</v>
      </c>
      <c r="O54" s="585">
        <v>683.42600000000004</v>
      </c>
      <c r="P54" s="273">
        <v>601.54399999999998</v>
      </c>
    </row>
    <row r="55" spans="1:175">
      <c r="A55" s="160"/>
      <c r="B55" s="161" t="s">
        <v>366</v>
      </c>
      <c r="C55" s="590">
        <v>0</v>
      </c>
      <c r="D55" s="273">
        <v>0</v>
      </c>
      <c r="E55" s="590">
        <v>440.58300000000003</v>
      </c>
      <c r="F55" s="273">
        <v>512.67100000000005</v>
      </c>
      <c r="G55" s="590">
        <v>113.55800000000001</v>
      </c>
      <c r="H55" s="273">
        <v>92.475999999999999</v>
      </c>
      <c r="I55" s="590">
        <v>138.21700000000001</v>
      </c>
      <c r="J55" s="273">
        <v>105.136</v>
      </c>
      <c r="K55" s="590">
        <v>44.334000000000003</v>
      </c>
      <c r="L55" s="273">
        <v>43.845999999999997</v>
      </c>
      <c r="M55" s="590">
        <v>29.952999999999999</v>
      </c>
      <c r="N55" s="273">
        <v>0</v>
      </c>
      <c r="O55" s="590">
        <v>766.64499999999998</v>
      </c>
      <c r="P55" s="273">
        <v>754.12900000000002</v>
      </c>
      <c r="Y55" s="144"/>
      <c r="Z55" s="144"/>
      <c r="AA55" s="144"/>
    </row>
    <row r="56" spans="1:175">
      <c r="A56" s="160"/>
      <c r="B56" s="161" t="s">
        <v>367</v>
      </c>
      <c r="C56" s="585">
        <v>0</v>
      </c>
      <c r="D56" s="273">
        <v>0</v>
      </c>
      <c r="E56" s="585">
        <v>15.728999999999999</v>
      </c>
      <c r="F56" s="273">
        <v>15.234999999999999</v>
      </c>
      <c r="G56" s="585">
        <v>636.78499999999997</v>
      </c>
      <c r="H56" s="273">
        <v>764.673</v>
      </c>
      <c r="I56" s="585">
        <v>83.097999999999999</v>
      </c>
      <c r="J56" s="273">
        <v>85.798000000000002</v>
      </c>
      <c r="K56" s="585">
        <v>0.41099999999999998</v>
      </c>
      <c r="L56" s="273">
        <v>0.42799999999999999</v>
      </c>
      <c r="M56" s="585">
        <v>0.98799999999999999</v>
      </c>
      <c r="N56" s="273">
        <v>1.006</v>
      </c>
      <c r="O56" s="585">
        <v>737.01099999999997</v>
      </c>
      <c r="P56" s="273">
        <v>867.14</v>
      </c>
    </row>
    <row r="57" spans="1:175">
      <c r="A57" s="160"/>
      <c r="B57" s="161" t="s">
        <v>368</v>
      </c>
      <c r="C57" s="585">
        <v>0</v>
      </c>
      <c r="D57" s="273">
        <v>0</v>
      </c>
      <c r="E57" s="585">
        <v>12.426</v>
      </c>
      <c r="F57" s="273">
        <v>15.489000000000001</v>
      </c>
      <c r="G57" s="585">
        <v>17.908000000000001</v>
      </c>
      <c r="H57" s="273">
        <v>15.577999999999999</v>
      </c>
      <c r="I57" s="585">
        <v>0</v>
      </c>
      <c r="J57" s="273">
        <v>0</v>
      </c>
      <c r="K57" s="585">
        <v>3.1E-2</v>
      </c>
      <c r="L57" s="273">
        <v>3.1E-2</v>
      </c>
      <c r="M57" s="585">
        <v>0</v>
      </c>
      <c r="N57" s="273">
        <v>0</v>
      </c>
      <c r="O57" s="585">
        <v>30.364999999999998</v>
      </c>
      <c r="P57" s="273">
        <v>31.097999999999999</v>
      </c>
    </row>
    <row r="58" spans="1:175">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spans="1:175" s="168" customFormat="1">
      <c r="A59" s="158" t="s">
        <v>369</v>
      </c>
      <c r="B59" s="159"/>
      <c r="C59" s="584">
        <v>0</v>
      </c>
      <c r="D59" s="274">
        <v>0</v>
      </c>
      <c r="E59" s="584">
        <v>2128.79</v>
      </c>
      <c r="F59" s="274">
        <v>2060.81</v>
      </c>
      <c r="G59" s="584">
        <v>11851.315000000001</v>
      </c>
      <c r="H59" s="274">
        <v>10358.196</v>
      </c>
      <c r="I59" s="584">
        <v>2537.1619999999998</v>
      </c>
      <c r="J59" s="274">
        <v>2490.6</v>
      </c>
      <c r="K59" s="584">
        <v>1359.7619999999999</v>
      </c>
      <c r="L59" s="274">
        <v>1349.443</v>
      </c>
      <c r="M59" s="584">
        <v>534.64400000000001</v>
      </c>
      <c r="N59" s="274">
        <v>147.983</v>
      </c>
      <c r="O59" s="584">
        <v>18411.672999999999</v>
      </c>
      <c r="P59" s="274">
        <v>16407.031999999999</v>
      </c>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c r="CT59" s="144"/>
      <c r="CU59" s="144"/>
      <c r="CV59" s="144"/>
      <c r="CW59" s="144"/>
      <c r="CX59" s="144"/>
      <c r="CY59" s="144"/>
      <c r="CZ59" s="144"/>
      <c r="DA59" s="144"/>
      <c r="DB59" s="144"/>
      <c r="DC59" s="144"/>
      <c r="DD59" s="144"/>
      <c r="DE59" s="144"/>
      <c r="DF59" s="144"/>
      <c r="DG59" s="144"/>
      <c r="DH59" s="144"/>
      <c r="DI59" s="144"/>
      <c r="DJ59" s="144"/>
      <c r="DK59" s="144"/>
      <c r="DL59" s="144"/>
      <c r="DM59" s="144"/>
      <c r="DN59" s="144"/>
      <c r="DO59" s="144"/>
      <c r="DP59" s="144"/>
      <c r="DQ59" s="144"/>
      <c r="DR59" s="144"/>
      <c r="DS59" s="144"/>
      <c r="DT59" s="144"/>
      <c r="DU59" s="144"/>
      <c r="DV59" s="144"/>
      <c r="DW59" s="144"/>
      <c r="DX59" s="144"/>
      <c r="DY59" s="144"/>
      <c r="DZ59" s="144"/>
      <c r="EA59" s="144"/>
      <c r="EB59" s="144"/>
      <c r="EC59" s="144"/>
      <c r="ED59" s="144"/>
      <c r="EE59" s="144"/>
      <c r="EF59" s="144"/>
      <c r="EG59" s="144"/>
      <c r="EH59" s="144"/>
      <c r="EI59" s="144"/>
      <c r="EJ59" s="144"/>
      <c r="EK59" s="144"/>
      <c r="EL59" s="144"/>
      <c r="EM59" s="144"/>
      <c r="EN59" s="144"/>
      <c r="EO59" s="144"/>
      <c r="EP59" s="144"/>
      <c r="EQ59" s="144"/>
      <c r="ER59" s="144"/>
      <c r="ES59" s="144"/>
      <c r="ET59" s="144"/>
      <c r="EU59" s="144"/>
      <c r="EV59" s="144"/>
      <c r="EW59" s="144"/>
      <c r="EX59" s="144"/>
      <c r="EY59" s="144"/>
      <c r="EZ59" s="144"/>
      <c r="FA59" s="144"/>
      <c r="FB59" s="144"/>
      <c r="FC59" s="144"/>
      <c r="FD59" s="144"/>
      <c r="FE59" s="144"/>
      <c r="FF59" s="144"/>
      <c r="FG59" s="144"/>
      <c r="FH59" s="144"/>
      <c r="FI59" s="144"/>
      <c r="FJ59" s="144"/>
      <c r="FK59" s="144"/>
      <c r="FL59" s="144"/>
      <c r="FM59" s="144"/>
      <c r="FN59" s="144"/>
      <c r="FO59" s="144"/>
      <c r="FP59" s="144"/>
      <c r="FQ59" s="144"/>
      <c r="FR59" s="144"/>
      <c r="FS59" s="144"/>
    </row>
    <row r="60" spans="1:175" s="168" customFormat="1">
      <c r="A60" s="158" t="s">
        <v>370</v>
      </c>
      <c r="B60" s="159"/>
      <c r="C60" s="584">
        <v>0</v>
      </c>
      <c r="D60" s="274">
        <v>0</v>
      </c>
      <c r="E60" s="584">
        <v>2128.79</v>
      </c>
      <c r="F60" s="274">
        <v>2060.81</v>
      </c>
      <c r="G60" s="584">
        <v>11851.315000000001</v>
      </c>
      <c r="H60" s="274">
        <v>10358.196</v>
      </c>
      <c r="I60" s="584">
        <v>2537.1619999999998</v>
      </c>
      <c r="J60" s="274">
        <v>2490.6</v>
      </c>
      <c r="K60" s="584">
        <v>1359.7619999999999</v>
      </c>
      <c r="L60" s="274">
        <v>1349.443</v>
      </c>
      <c r="M60" s="584">
        <v>534.64400000000001</v>
      </c>
      <c r="N60" s="274">
        <v>147.983</v>
      </c>
      <c r="O60" s="584">
        <v>16065.165000000001</v>
      </c>
      <c r="P60" s="274">
        <v>14130.192999999999</v>
      </c>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c r="CT60" s="144"/>
      <c r="CU60" s="144"/>
      <c r="CV60" s="144"/>
      <c r="CW60" s="144"/>
      <c r="CX60" s="144"/>
      <c r="CY60" s="144"/>
      <c r="CZ60" s="144"/>
      <c r="DA60" s="144"/>
      <c r="DB60" s="144"/>
      <c r="DC60" s="144"/>
      <c r="DD60" s="144"/>
      <c r="DE60" s="144"/>
      <c r="DF60" s="144"/>
      <c r="DG60" s="144"/>
      <c r="DH60" s="144"/>
      <c r="DI60" s="144"/>
      <c r="DJ60" s="144"/>
      <c r="DK60" s="144"/>
      <c r="DL60" s="144"/>
      <c r="DM60" s="144"/>
      <c r="DN60" s="144"/>
      <c r="DO60" s="144"/>
      <c r="DP60" s="144"/>
      <c r="DQ60" s="144"/>
      <c r="DR60" s="144"/>
      <c r="DS60" s="144"/>
      <c r="DT60" s="144"/>
      <c r="DU60" s="144"/>
      <c r="DV60" s="144"/>
      <c r="DW60" s="144"/>
      <c r="DX60" s="144"/>
      <c r="DY60" s="144"/>
      <c r="DZ60" s="144"/>
      <c r="EA60" s="144"/>
      <c r="EB60" s="144"/>
      <c r="EC60" s="144"/>
      <c r="ED60" s="144"/>
      <c r="EE60" s="144"/>
      <c r="EF60" s="144"/>
      <c r="EG60" s="144"/>
      <c r="EH60" s="144"/>
      <c r="EI60" s="144"/>
      <c r="EJ60" s="144"/>
      <c r="EK60" s="144"/>
      <c r="EL60" s="144"/>
      <c r="EM60" s="144"/>
      <c r="EN60" s="144"/>
      <c r="EO60" s="144"/>
      <c r="EP60" s="144"/>
      <c r="EQ60" s="144"/>
      <c r="ER60" s="144"/>
      <c r="ES60" s="144"/>
      <c r="ET60" s="144"/>
      <c r="EU60" s="144"/>
      <c r="EV60" s="144"/>
      <c r="EW60" s="144"/>
      <c r="EX60" s="144"/>
      <c r="EY60" s="144"/>
      <c r="EZ60" s="144"/>
      <c r="FA60" s="144"/>
      <c r="FB60" s="144"/>
      <c r="FC60" s="144"/>
      <c r="FD60" s="144"/>
      <c r="FE60" s="144"/>
      <c r="FF60" s="144"/>
      <c r="FG60" s="144"/>
      <c r="FH60" s="144"/>
      <c r="FI60" s="144"/>
      <c r="FJ60" s="144"/>
      <c r="FK60" s="144"/>
      <c r="FL60" s="144"/>
      <c r="FM60" s="144"/>
      <c r="FN60" s="144"/>
      <c r="FO60" s="144"/>
      <c r="FP60" s="144"/>
      <c r="FQ60" s="144"/>
      <c r="FR60" s="144"/>
      <c r="FS60" s="144"/>
    </row>
    <row r="61" spans="1:175">
      <c r="A61" s="160"/>
      <c r="B61" s="161" t="s">
        <v>371</v>
      </c>
      <c r="C61" s="585">
        <v>0</v>
      </c>
      <c r="D61" s="273">
        <v>0</v>
      </c>
      <c r="E61" s="585">
        <v>2246.248</v>
      </c>
      <c r="F61" s="273">
        <v>2254.8870000000002</v>
      </c>
      <c r="G61" s="585">
        <v>9598.1820000000007</v>
      </c>
      <c r="H61" s="273">
        <v>8392.7440000000006</v>
      </c>
      <c r="I61" s="585">
        <v>160.39699999999999</v>
      </c>
      <c r="J61" s="273">
        <v>148.727</v>
      </c>
      <c r="K61" s="585">
        <v>1032.451</v>
      </c>
      <c r="L61" s="273">
        <v>1032.451</v>
      </c>
      <c r="M61" s="585">
        <v>2761.9490000000001</v>
      </c>
      <c r="N61" s="273">
        <v>3970.4180000000001</v>
      </c>
      <c r="O61" s="585">
        <v>15799.227000000001</v>
      </c>
      <c r="P61" s="273">
        <v>15799.227000000001</v>
      </c>
    </row>
    <row r="62" spans="1:175">
      <c r="A62" s="160"/>
      <c r="B62" s="161" t="s">
        <v>372</v>
      </c>
      <c r="C62" s="585">
        <v>0</v>
      </c>
      <c r="D62" s="273">
        <v>0</v>
      </c>
      <c r="E62" s="585">
        <v>-1023.884</v>
      </c>
      <c r="F62" s="273">
        <v>-1099.673</v>
      </c>
      <c r="G62" s="585">
        <v>260.06099999999998</v>
      </c>
      <c r="H62" s="273">
        <v>697.03300000000002</v>
      </c>
      <c r="I62" s="585">
        <v>227.047</v>
      </c>
      <c r="J62" s="273">
        <v>354.20100000000002</v>
      </c>
      <c r="K62" s="585">
        <v>260.71499999999997</v>
      </c>
      <c r="L62" s="273">
        <v>250.393</v>
      </c>
      <c r="M62" s="585">
        <v>8748.8729999999996</v>
      </c>
      <c r="N62" s="273">
        <v>7882.6760000000004</v>
      </c>
      <c r="O62" s="585">
        <v>8472.8119999999999</v>
      </c>
      <c r="P62" s="273">
        <v>8084.63</v>
      </c>
    </row>
    <row r="63" spans="1:175">
      <c r="A63" s="160"/>
      <c r="B63" s="161" t="s">
        <v>373</v>
      </c>
      <c r="C63" s="585">
        <v>0</v>
      </c>
      <c r="D63" s="273">
        <v>0</v>
      </c>
      <c r="E63" s="585">
        <v>0</v>
      </c>
      <c r="F63" s="273">
        <v>0</v>
      </c>
      <c r="G63" s="585">
        <v>547.53700000000003</v>
      </c>
      <c r="H63" s="273">
        <v>483.72199999999998</v>
      </c>
      <c r="I63" s="585">
        <v>27.725000000000001</v>
      </c>
      <c r="J63" s="273">
        <v>25.707999999999998</v>
      </c>
      <c r="K63" s="585">
        <v>0</v>
      </c>
      <c r="L63" s="273">
        <v>0</v>
      </c>
      <c r="M63" s="585">
        <v>-575.26199999999994</v>
      </c>
      <c r="N63" s="273">
        <v>-509.43</v>
      </c>
      <c r="O63" s="585">
        <v>0</v>
      </c>
      <c r="P63" s="273">
        <v>0</v>
      </c>
    </row>
    <row r="64" spans="1:175">
      <c r="A64" s="160"/>
      <c r="B64" s="161" t="s">
        <v>374</v>
      </c>
      <c r="C64" s="591">
        <v>0</v>
      </c>
      <c r="D64" s="273">
        <v>0</v>
      </c>
      <c r="E64" s="591">
        <v>0</v>
      </c>
      <c r="F64" s="273">
        <v>0</v>
      </c>
      <c r="G64" s="591">
        <v>-20.341999999999999</v>
      </c>
      <c r="H64" s="273">
        <v>-17.971</v>
      </c>
      <c r="I64" s="591">
        <v>0</v>
      </c>
      <c r="J64" s="273">
        <v>0</v>
      </c>
      <c r="K64" s="591">
        <v>0</v>
      </c>
      <c r="L64" s="273">
        <v>0</v>
      </c>
      <c r="M64" s="591">
        <v>20.341999999999999</v>
      </c>
      <c r="N64" s="273">
        <v>17.971</v>
      </c>
      <c r="O64" s="591">
        <v>0</v>
      </c>
      <c r="P64" s="273">
        <v>0</v>
      </c>
    </row>
    <row r="65" spans="1:185">
      <c r="A65" s="160"/>
      <c r="B65" s="161" t="s">
        <v>375</v>
      </c>
      <c r="C65" s="585">
        <v>0</v>
      </c>
      <c r="D65" s="273">
        <v>0</v>
      </c>
      <c r="E65" s="585">
        <v>0</v>
      </c>
      <c r="F65" s="273">
        <v>0</v>
      </c>
      <c r="G65" s="585">
        <v>0</v>
      </c>
      <c r="H65" s="273">
        <v>0</v>
      </c>
      <c r="I65" s="585">
        <v>0</v>
      </c>
      <c r="J65" s="273">
        <v>0</v>
      </c>
      <c r="K65" s="585">
        <v>0</v>
      </c>
      <c r="L65" s="273">
        <v>0</v>
      </c>
      <c r="M65" s="585">
        <v>0</v>
      </c>
      <c r="N65" s="273">
        <v>0</v>
      </c>
      <c r="O65" s="585">
        <v>0</v>
      </c>
      <c r="P65" s="273">
        <v>0</v>
      </c>
    </row>
    <row r="66" spans="1:185">
      <c r="A66" s="160"/>
      <c r="B66" s="161" t="s">
        <v>376</v>
      </c>
      <c r="C66" s="591">
        <v>0</v>
      </c>
      <c r="D66" s="273">
        <v>0</v>
      </c>
      <c r="E66" s="591">
        <v>906.42600000000004</v>
      </c>
      <c r="F66" s="273">
        <v>905.596</v>
      </c>
      <c r="G66" s="591">
        <v>1465.877</v>
      </c>
      <c r="H66" s="273">
        <v>802.66800000000001</v>
      </c>
      <c r="I66" s="591">
        <v>2121.9929999999999</v>
      </c>
      <c r="J66" s="273">
        <v>1961.9639999999999</v>
      </c>
      <c r="K66" s="591">
        <v>66.596000000000004</v>
      </c>
      <c r="L66" s="273">
        <v>66.599000000000004</v>
      </c>
      <c r="M66" s="591">
        <v>-10421.258</v>
      </c>
      <c r="N66" s="273">
        <v>-11213.652</v>
      </c>
      <c r="O66" s="591">
        <v>-8206.8739999999998</v>
      </c>
      <c r="P66" s="273">
        <v>-9753.6640000000007</v>
      </c>
    </row>
    <row r="67" spans="1:185">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row>
    <row r="68" spans="1:185" s="168" customFormat="1">
      <c r="A68" s="158" t="s">
        <v>377</v>
      </c>
      <c r="B68" s="159"/>
      <c r="C68" s="592">
        <v>0</v>
      </c>
      <c r="D68" s="274">
        <v>0</v>
      </c>
      <c r="E68" s="592">
        <v>0</v>
      </c>
      <c r="F68" s="274">
        <v>0</v>
      </c>
      <c r="G68" s="592">
        <v>0</v>
      </c>
      <c r="H68" s="274">
        <v>0</v>
      </c>
      <c r="I68" s="592">
        <v>0</v>
      </c>
      <c r="J68" s="274">
        <v>0</v>
      </c>
      <c r="K68" s="592">
        <v>0</v>
      </c>
      <c r="L68" s="274">
        <v>0</v>
      </c>
      <c r="M68" s="592">
        <v>0</v>
      </c>
      <c r="N68" s="274">
        <v>0</v>
      </c>
      <c r="O68" s="592">
        <v>2346.5079999999998</v>
      </c>
      <c r="P68" s="274">
        <v>2276.8389999999999</v>
      </c>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c r="DL68" s="144"/>
      <c r="DM68" s="144"/>
      <c r="DN68" s="144"/>
      <c r="DO68" s="144"/>
      <c r="DP68" s="144"/>
      <c r="DQ68" s="144"/>
      <c r="DR68" s="144"/>
      <c r="DS68" s="144"/>
      <c r="DT68" s="144"/>
      <c r="DU68" s="144"/>
      <c r="DV68" s="144"/>
      <c r="DW68" s="144"/>
      <c r="DX68" s="144"/>
      <c r="DY68" s="144"/>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row>
    <row r="69" spans="1:185">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row>
    <row r="70" spans="1:185" s="168" customFormat="1">
      <c r="A70" s="158" t="s">
        <v>378</v>
      </c>
      <c r="B70" s="159"/>
      <c r="C70" s="584">
        <v>0</v>
      </c>
      <c r="D70" s="274">
        <v>0</v>
      </c>
      <c r="E70" s="584">
        <v>3830.3339999999998</v>
      </c>
      <c r="F70" s="274">
        <v>3752.819</v>
      </c>
      <c r="G70" s="584">
        <v>20672.669999999998</v>
      </c>
      <c r="H70" s="274">
        <v>18126.243999999999</v>
      </c>
      <c r="I70" s="584">
        <v>6439.1480000000001</v>
      </c>
      <c r="J70" s="274">
        <v>5772.2150000000001</v>
      </c>
      <c r="K70" s="584">
        <v>1596.008</v>
      </c>
      <c r="L70" s="274">
        <v>1617.711</v>
      </c>
      <c r="M70" s="584">
        <v>953.39499999999998</v>
      </c>
      <c r="N70" s="274">
        <v>2215.348</v>
      </c>
      <c r="O70" s="584">
        <v>33491.555</v>
      </c>
      <c r="P70" s="274">
        <v>31484.337</v>
      </c>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c r="DG70" s="144"/>
      <c r="DH70" s="144"/>
      <c r="DI70" s="144"/>
      <c r="DJ70" s="144"/>
      <c r="DK70" s="144"/>
      <c r="DL70" s="144"/>
      <c r="DM70" s="144"/>
      <c r="DN70" s="144"/>
      <c r="DO70" s="144"/>
      <c r="DP70" s="144"/>
      <c r="DQ70" s="144"/>
      <c r="DR70" s="144"/>
      <c r="DS70" s="144"/>
      <c r="DT70" s="144"/>
      <c r="DU70" s="144"/>
      <c r="DV70" s="144"/>
      <c r="DW70" s="144"/>
      <c r="DX70" s="144"/>
      <c r="DY70" s="144"/>
      <c r="DZ70" s="144"/>
      <c r="EA70" s="144"/>
      <c r="EB70" s="144"/>
      <c r="EC70" s="144"/>
      <c r="ED70" s="144"/>
      <c r="EE70" s="144"/>
      <c r="EF70" s="144"/>
      <c r="EG70" s="144"/>
      <c r="EH70" s="144"/>
      <c r="EI70" s="144"/>
      <c r="EJ70" s="144"/>
      <c r="EK70" s="144"/>
      <c r="EL70" s="144"/>
      <c r="EM70" s="144"/>
      <c r="EN70" s="144"/>
      <c r="EO70" s="144"/>
      <c r="EP70" s="144"/>
      <c r="EQ70" s="144"/>
      <c r="ER70" s="144"/>
      <c r="ES70" s="144"/>
      <c r="ET70" s="144"/>
      <c r="EU70" s="144"/>
      <c r="EV70" s="144"/>
      <c r="EW70" s="144"/>
      <c r="EX70" s="144"/>
      <c r="EY70" s="144"/>
      <c r="EZ70" s="144"/>
      <c r="FA70" s="144"/>
      <c r="FB70" s="144"/>
      <c r="FC70" s="144"/>
      <c r="FD70" s="144"/>
      <c r="FE70" s="144"/>
      <c r="FF70" s="144"/>
      <c r="FG70" s="144"/>
      <c r="FH70" s="144"/>
      <c r="FI70" s="144"/>
      <c r="FJ70" s="144"/>
      <c r="FK70" s="144"/>
      <c r="FL70" s="144"/>
      <c r="FM70" s="144"/>
      <c r="FN70" s="144"/>
      <c r="FO70" s="144"/>
      <c r="FP70" s="144"/>
      <c r="FQ70" s="144"/>
      <c r="FR70" s="144"/>
      <c r="FS70" s="144"/>
    </row>
    <row r="71" spans="1:185">
      <c r="A71" s="169"/>
      <c r="B71" s="169"/>
      <c r="C71" s="157"/>
      <c r="D71" s="170"/>
      <c r="E71" s="170"/>
      <c r="F71" s="170"/>
      <c r="G71" s="170"/>
      <c r="H71" s="157"/>
      <c r="I71" s="157"/>
      <c r="J71" s="157"/>
      <c r="K71" s="157"/>
      <c r="L71" s="157"/>
      <c r="M71" s="157"/>
      <c r="N71" s="157"/>
      <c r="O71" s="157"/>
      <c r="P71" s="157"/>
    </row>
    <row r="72" spans="1:185">
      <c r="A72" s="169"/>
      <c r="B72" s="169"/>
      <c r="C72" s="157"/>
      <c r="D72" s="170"/>
      <c r="E72" s="170"/>
      <c r="F72" s="170"/>
      <c r="G72" s="170"/>
      <c r="H72" s="157"/>
      <c r="I72" s="157"/>
      <c r="J72" s="157"/>
      <c r="K72" s="157"/>
      <c r="L72" s="157"/>
      <c r="M72" s="157">
        <v>0</v>
      </c>
      <c r="N72" s="157"/>
      <c r="O72" s="157"/>
      <c r="P72" s="157"/>
    </row>
    <row r="73" spans="1:185" ht="12.75" customHeight="1">
      <c r="A73" s="909" t="s">
        <v>0</v>
      </c>
      <c r="B73" s="910"/>
      <c r="C73" s="907" t="s">
        <v>324</v>
      </c>
      <c r="D73" s="919"/>
      <c r="E73" s="919"/>
      <c r="F73" s="908"/>
      <c r="G73" s="907" t="s">
        <v>5</v>
      </c>
      <c r="H73" s="919"/>
      <c r="I73" s="919"/>
      <c r="J73" s="908"/>
      <c r="K73" s="907" t="s">
        <v>6</v>
      </c>
      <c r="L73" s="919"/>
      <c r="M73" s="919"/>
      <c r="N73" s="908"/>
      <c r="O73" s="907" t="s">
        <v>7</v>
      </c>
      <c r="P73" s="919"/>
      <c r="Q73" s="919"/>
      <c r="R73" s="908"/>
      <c r="S73" s="907" t="s">
        <v>44</v>
      </c>
      <c r="T73" s="919"/>
      <c r="U73" s="919"/>
      <c r="V73" s="908"/>
      <c r="W73" s="907" t="s">
        <v>325</v>
      </c>
      <c r="X73" s="919"/>
      <c r="Y73" s="919"/>
      <c r="Z73" s="908"/>
      <c r="AA73" s="907" t="s">
        <v>47</v>
      </c>
      <c r="AB73" s="919"/>
      <c r="AC73" s="919"/>
      <c r="AD73" s="908"/>
      <c r="AE73" s="688"/>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FT73" s="85"/>
      <c r="FU73" s="85"/>
      <c r="FV73" s="85"/>
      <c r="FW73" s="85"/>
      <c r="FX73" s="85"/>
      <c r="FY73" s="85"/>
      <c r="FZ73" s="85"/>
      <c r="GA73" s="85"/>
      <c r="GB73" s="85"/>
      <c r="GC73" s="85"/>
    </row>
    <row r="74" spans="1:185" ht="12.75" customHeight="1">
      <c r="A74" s="686"/>
      <c r="B74" s="687"/>
      <c r="C74" s="907" t="s">
        <v>11</v>
      </c>
      <c r="D74" s="908"/>
      <c r="E74" s="907" t="s">
        <v>12</v>
      </c>
      <c r="F74" s="908"/>
      <c r="G74" s="907" t="s">
        <v>11</v>
      </c>
      <c r="H74" s="908"/>
      <c r="I74" s="907" t="s">
        <v>12</v>
      </c>
      <c r="J74" s="908"/>
      <c r="K74" s="907" t="s">
        <v>11</v>
      </c>
      <c r="L74" s="908"/>
      <c r="M74" s="907" t="s">
        <v>12</v>
      </c>
      <c r="N74" s="908"/>
      <c r="O74" s="907" t="s">
        <v>11</v>
      </c>
      <c r="P74" s="908"/>
      <c r="Q74" s="907" t="s">
        <v>12</v>
      </c>
      <c r="R74" s="908"/>
      <c r="S74" s="907" t="s">
        <v>11</v>
      </c>
      <c r="T74" s="908"/>
      <c r="U74" s="907" t="s">
        <v>12</v>
      </c>
      <c r="V74" s="908"/>
      <c r="W74" s="907" t="s">
        <v>11</v>
      </c>
      <c r="X74" s="908"/>
      <c r="Y74" s="907" t="s">
        <v>12</v>
      </c>
      <c r="Z74" s="908"/>
      <c r="AA74" s="907" t="s">
        <v>11</v>
      </c>
      <c r="AB74" s="908"/>
      <c r="AC74" s="907" t="s">
        <v>12</v>
      </c>
      <c r="AD74" s="908"/>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FT74" s="85"/>
      <c r="FU74" s="85"/>
      <c r="FV74" s="85"/>
      <c r="FW74" s="85"/>
      <c r="FX74" s="85"/>
      <c r="FY74" s="85"/>
      <c r="FZ74" s="85"/>
      <c r="GA74" s="85"/>
      <c r="GB74" s="85"/>
      <c r="GC74" s="85"/>
    </row>
    <row r="75" spans="1:185">
      <c r="A75" s="923"/>
      <c r="B75" s="924"/>
      <c r="C75" s="586" t="s">
        <v>501</v>
      </c>
      <c r="D75" s="269" t="s">
        <v>503</v>
      </c>
      <c r="E75" s="586" t="s">
        <v>469</v>
      </c>
      <c r="F75" s="269" t="s">
        <v>470</v>
      </c>
      <c r="G75" s="586" t="s">
        <v>501</v>
      </c>
      <c r="H75" s="269" t="s">
        <v>501</v>
      </c>
      <c r="I75" s="586" t="s">
        <v>469</v>
      </c>
      <c r="J75" s="269" t="s">
        <v>470</v>
      </c>
      <c r="K75" s="586" t="s">
        <v>501</v>
      </c>
      <c r="L75" s="269" t="s">
        <v>503</v>
      </c>
      <c r="M75" s="586" t="s">
        <v>469</v>
      </c>
      <c r="N75" s="269" t="s">
        <v>470</v>
      </c>
      <c r="O75" s="586" t="s">
        <v>501</v>
      </c>
      <c r="P75" s="269" t="s">
        <v>503</v>
      </c>
      <c r="Q75" s="586" t="s">
        <v>469</v>
      </c>
      <c r="R75" s="269" t="s">
        <v>470</v>
      </c>
      <c r="S75" s="586" t="s">
        <v>501</v>
      </c>
      <c r="T75" s="269" t="s">
        <v>503</v>
      </c>
      <c r="U75" s="586" t="s">
        <v>469</v>
      </c>
      <c r="V75" s="269" t="s">
        <v>470</v>
      </c>
      <c r="W75" s="586" t="s">
        <v>501</v>
      </c>
      <c r="X75" s="269" t="s">
        <v>503</v>
      </c>
      <c r="Y75" s="586" t="s">
        <v>469</v>
      </c>
      <c r="Z75" s="269" t="s">
        <v>470</v>
      </c>
      <c r="AA75" s="586" t="s">
        <v>501</v>
      </c>
      <c r="AB75" s="269" t="s">
        <v>503</v>
      </c>
      <c r="AC75" s="586" t="s">
        <v>469</v>
      </c>
      <c r="AD75" s="269" t="s">
        <v>470</v>
      </c>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FT75" s="85"/>
      <c r="FU75" s="85"/>
      <c r="FV75" s="85"/>
      <c r="FW75" s="85"/>
      <c r="FX75" s="85"/>
      <c r="FY75" s="85"/>
      <c r="FZ75" s="85"/>
      <c r="GA75" s="85"/>
      <c r="GB75" s="85"/>
      <c r="GC75" s="85"/>
    </row>
    <row r="76" spans="1:185">
      <c r="A76" s="925"/>
      <c r="B76" s="926"/>
      <c r="C76" s="587" t="s">
        <v>222</v>
      </c>
      <c r="D76" s="270" t="s">
        <v>222</v>
      </c>
      <c r="E76" s="587" t="s">
        <v>222</v>
      </c>
      <c r="F76" s="270" t="s">
        <v>222</v>
      </c>
      <c r="G76" s="587" t="s">
        <v>222</v>
      </c>
      <c r="H76" s="270" t="s">
        <v>222</v>
      </c>
      <c r="I76" s="587" t="s">
        <v>222</v>
      </c>
      <c r="J76" s="270" t="s">
        <v>222</v>
      </c>
      <c r="K76" s="587" t="s">
        <v>222</v>
      </c>
      <c r="L76" s="270" t="s">
        <v>222</v>
      </c>
      <c r="M76" s="587" t="s">
        <v>222</v>
      </c>
      <c r="N76" s="270" t="s">
        <v>222</v>
      </c>
      <c r="O76" s="587" t="s">
        <v>222</v>
      </c>
      <c r="P76" s="270" t="s">
        <v>222</v>
      </c>
      <c r="Q76" s="587" t="s">
        <v>222</v>
      </c>
      <c r="R76" s="270" t="s">
        <v>222</v>
      </c>
      <c r="S76" s="587" t="s">
        <v>222</v>
      </c>
      <c r="T76" s="270" t="s">
        <v>222</v>
      </c>
      <c r="U76" s="587" t="s">
        <v>222</v>
      </c>
      <c r="V76" s="270" t="s">
        <v>222</v>
      </c>
      <c r="W76" s="587" t="s">
        <v>222</v>
      </c>
      <c r="X76" s="270" t="s">
        <v>222</v>
      </c>
      <c r="Y76" s="587" t="s">
        <v>222</v>
      </c>
      <c r="Z76" s="270" t="s">
        <v>222</v>
      </c>
      <c r="AA76" s="587" t="s">
        <v>222</v>
      </c>
      <c r="AB76" s="270" t="s">
        <v>222</v>
      </c>
      <c r="AC76" s="587" t="s">
        <v>222</v>
      </c>
      <c r="AD76" s="270" t="s">
        <v>222</v>
      </c>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FT76" s="85"/>
      <c r="FU76" s="85"/>
      <c r="FV76" s="85"/>
      <c r="FW76" s="85"/>
      <c r="FX76" s="85"/>
      <c r="FY76" s="85"/>
      <c r="FZ76" s="85"/>
      <c r="GA76" s="85"/>
      <c r="GB76" s="85"/>
      <c r="GC76" s="85"/>
    </row>
    <row r="77" spans="1:185" s="168" customFormat="1">
      <c r="A77" s="158" t="s">
        <v>379</v>
      </c>
      <c r="B77" s="159"/>
      <c r="C77" s="599">
        <v>0</v>
      </c>
      <c r="D77" s="593">
        <v>0</v>
      </c>
      <c r="E77" s="599">
        <v>0</v>
      </c>
      <c r="F77" s="593">
        <v>0</v>
      </c>
      <c r="G77" s="599">
        <v>886.01300000000003</v>
      </c>
      <c r="H77" s="593">
        <v>606.31200000000001</v>
      </c>
      <c r="I77" s="599">
        <v>463.13500000000005</v>
      </c>
      <c r="J77" s="593">
        <v>360.32900000000001</v>
      </c>
      <c r="K77" s="599">
        <v>3942.7559999999999</v>
      </c>
      <c r="L77" s="593">
        <v>4022.8</v>
      </c>
      <c r="M77" s="599">
        <v>2067.8670000000002</v>
      </c>
      <c r="N77" s="593">
        <v>1944.2750000000001</v>
      </c>
      <c r="O77" s="599">
        <v>1757.8579999999999</v>
      </c>
      <c r="P77" s="593">
        <v>1956.172</v>
      </c>
      <c r="Q77" s="599">
        <v>859.10899999999992</v>
      </c>
      <c r="R77" s="593">
        <v>988.08699999999999</v>
      </c>
      <c r="S77" s="599">
        <v>164.59399999999999</v>
      </c>
      <c r="T77" s="593">
        <v>163.37200000000001</v>
      </c>
      <c r="U77" s="599">
        <v>81.378</v>
      </c>
      <c r="V77" s="593">
        <v>82.882000000000019</v>
      </c>
      <c r="W77" s="599">
        <v>37.009</v>
      </c>
      <c r="X77" s="593">
        <v>0.111</v>
      </c>
      <c r="Y77" s="599">
        <v>19.308</v>
      </c>
      <c r="Z77" s="593">
        <v>5.7000000000000002E-2</v>
      </c>
      <c r="AA77" s="599">
        <v>6788.23</v>
      </c>
      <c r="AB77" s="593">
        <v>6748.7669999999998</v>
      </c>
      <c r="AC77" s="599">
        <v>3490.7969999999996</v>
      </c>
      <c r="AD77" s="593">
        <v>3375.6299999999997</v>
      </c>
      <c r="AE77" s="144"/>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c r="DK77" s="144"/>
      <c r="DL77" s="144"/>
      <c r="DM77" s="144"/>
      <c r="DN77" s="144"/>
      <c r="DO77" s="144"/>
      <c r="DP77" s="144"/>
      <c r="DQ77" s="144"/>
      <c r="DR77" s="144"/>
      <c r="DS77" s="144"/>
      <c r="DT77" s="144"/>
      <c r="DU77" s="144"/>
      <c r="DV77" s="144"/>
      <c r="DW77" s="144"/>
      <c r="DX77" s="144"/>
      <c r="DY77" s="144"/>
      <c r="DZ77" s="144"/>
      <c r="EA77" s="144"/>
      <c r="EB77" s="144"/>
      <c r="EC77" s="144"/>
      <c r="ED77" s="144"/>
      <c r="EE77" s="144"/>
      <c r="EF77" s="144"/>
      <c r="EG77" s="144"/>
      <c r="EH77" s="144"/>
      <c r="EI77" s="144"/>
      <c r="EJ77" s="144"/>
      <c r="EK77" s="144"/>
      <c r="EL77" s="144"/>
      <c r="EM77" s="144"/>
      <c r="EN77" s="144"/>
      <c r="EO77" s="144"/>
      <c r="EP77" s="144"/>
      <c r="EQ77" s="144"/>
      <c r="ER77" s="144"/>
      <c r="ES77" s="144"/>
      <c r="ET77" s="144"/>
      <c r="EU77" s="144"/>
      <c r="EV77" s="144"/>
      <c r="EW77" s="144"/>
      <c r="EX77" s="144"/>
      <c r="EY77" s="144"/>
      <c r="EZ77" s="144"/>
      <c r="FA77" s="144"/>
      <c r="FB77" s="144"/>
      <c r="FC77" s="144"/>
      <c r="FD77" s="144"/>
      <c r="FE77" s="144"/>
      <c r="FF77" s="144"/>
      <c r="FG77" s="144"/>
      <c r="FH77" s="144"/>
      <c r="FI77" s="144"/>
      <c r="FJ77" s="144"/>
      <c r="FK77" s="144"/>
      <c r="FL77" s="144"/>
      <c r="FM77" s="144"/>
      <c r="FN77" s="144"/>
      <c r="FO77" s="144"/>
      <c r="FP77" s="144"/>
      <c r="FQ77" s="144"/>
      <c r="FR77" s="144"/>
      <c r="FS77" s="144"/>
      <c r="FT77" s="144"/>
      <c r="FU77" s="144"/>
      <c r="FV77" s="144"/>
      <c r="FW77" s="144"/>
      <c r="FX77" s="144"/>
      <c r="FY77" s="144"/>
      <c r="FZ77" s="144"/>
      <c r="GA77" s="144"/>
      <c r="GB77" s="144"/>
      <c r="GC77" s="144"/>
    </row>
    <row r="78" spans="1:185">
      <c r="A78" s="164"/>
      <c r="B78" s="165" t="s">
        <v>64</v>
      </c>
      <c r="C78" s="601">
        <v>0</v>
      </c>
      <c r="D78" s="594">
        <v>0</v>
      </c>
      <c r="E78" s="601">
        <v>0</v>
      </c>
      <c r="F78" s="594">
        <v>0</v>
      </c>
      <c r="G78" s="601">
        <v>772.62099999999998</v>
      </c>
      <c r="H78" s="594">
        <v>628.52200000000005</v>
      </c>
      <c r="I78" s="601">
        <v>353.58799999999997</v>
      </c>
      <c r="J78" s="594">
        <v>379.09500000000003</v>
      </c>
      <c r="K78" s="601">
        <v>3316.2739999999999</v>
      </c>
      <c r="L78" s="594">
        <v>3469.6860000000001</v>
      </c>
      <c r="M78" s="601">
        <v>1746.8449999999998</v>
      </c>
      <c r="N78" s="594">
        <v>1677.2800000000002</v>
      </c>
      <c r="O78" s="601">
        <v>1729.6849999999999</v>
      </c>
      <c r="P78" s="594">
        <v>1938.9639999999999</v>
      </c>
      <c r="Q78" s="601">
        <v>846.25099999999998</v>
      </c>
      <c r="R78" s="594">
        <v>978.85899999999992</v>
      </c>
      <c r="S78" s="601">
        <v>164.536</v>
      </c>
      <c r="T78" s="594">
        <v>163.28200000000001</v>
      </c>
      <c r="U78" s="601">
        <v>81.332999999999998</v>
      </c>
      <c r="V78" s="594">
        <v>82.87700000000001</v>
      </c>
      <c r="W78" s="601">
        <v>36.835000000000001</v>
      </c>
      <c r="X78" s="594">
        <v>0</v>
      </c>
      <c r="Y78" s="601">
        <v>19.135999999999999</v>
      </c>
      <c r="Z78" s="594">
        <v>0</v>
      </c>
      <c r="AA78" s="601">
        <v>6019.951</v>
      </c>
      <c r="AB78" s="594">
        <v>6200.4539999999997</v>
      </c>
      <c r="AC78" s="601">
        <v>3047.1530000000002</v>
      </c>
      <c r="AD78" s="594">
        <v>3118.1109999999999</v>
      </c>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FT78" s="85"/>
      <c r="FU78" s="85"/>
      <c r="FV78" s="85"/>
      <c r="FW78" s="85"/>
      <c r="FX78" s="85"/>
      <c r="FY78" s="85"/>
      <c r="FZ78" s="85"/>
      <c r="GA78" s="85"/>
      <c r="GB78" s="85"/>
      <c r="GC78" s="85"/>
    </row>
    <row r="79" spans="1:185">
      <c r="A79" s="160"/>
      <c r="B79" s="161" t="s">
        <v>380</v>
      </c>
      <c r="C79" s="590">
        <v>0</v>
      </c>
      <c r="D79" s="594">
        <v>0</v>
      </c>
      <c r="E79" s="590">
        <v>0</v>
      </c>
      <c r="F79" s="594">
        <v>0</v>
      </c>
      <c r="G79" s="590">
        <v>744.61199999999997</v>
      </c>
      <c r="H79" s="594">
        <v>606.39099999999996</v>
      </c>
      <c r="I79" s="590">
        <v>337.95299999999997</v>
      </c>
      <c r="J79" s="594">
        <v>364.38599999999997</v>
      </c>
      <c r="K79" s="590">
        <v>2827.8719999999998</v>
      </c>
      <c r="L79" s="594">
        <v>2968.5039999999999</v>
      </c>
      <c r="M79" s="590">
        <v>1502.1209999999999</v>
      </c>
      <c r="N79" s="594">
        <v>1430.9959999999999</v>
      </c>
      <c r="O79" s="590">
        <v>1227.2170000000001</v>
      </c>
      <c r="P79" s="594">
        <v>1421.0419999999999</v>
      </c>
      <c r="Q79" s="590">
        <v>593.44000000000005</v>
      </c>
      <c r="R79" s="594">
        <v>716.27299999999991</v>
      </c>
      <c r="S79" s="590">
        <v>164.26900000000001</v>
      </c>
      <c r="T79" s="594">
        <v>163.17500000000001</v>
      </c>
      <c r="U79" s="590">
        <v>81.278000000000006</v>
      </c>
      <c r="V79" s="594">
        <v>82.824000000000012</v>
      </c>
      <c r="W79" s="590">
        <v>30.544</v>
      </c>
      <c r="X79" s="594">
        <v>0</v>
      </c>
      <c r="Y79" s="590">
        <v>15.998000000000001</v>
      </c>
      <c r="Z79" s="594">
        <v>0</v>
      </c>
      <c r="AA79" s="590">
        <v>4994.5140000000001</v>
      </c>
      <c r="AB79" s="594">
        <v>5159.1120000000001</v>
      </c>
      <c r="AC79" s="590">
        <v>2530.79</v>
      </c>
      <c r="AD79" s="594">
        <v>2594.4790000000003</v>
      </c>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FT79" s="85"/>
      <c r="FU79" s="85"/>
      <c r="FV79" s="85"/>
      <c r="FW79" s="85"/>
      <c r="FX79" s="85"/>
      <c r="FY79" s="85"/>
      <c r="FZ79" s="85"/>
      <c r="GA79" s="85"/>
      <c r="GB79" s="85"/>
      <c r="GC79" s="85"/>
    </row>
    <row r="80" spans="1:185">
      <c r="A80" s="160"/>
      <c r="B80" s="161" t="s">
        <v>381</v>
      </c>
      <c r="C80" s="590">
        <v>0</v>
      </c>
      <c r="D80" s="594">
        <v>0</v>
      </c>
      <c r="E80" s="590">
        <v>0</v>
      </c>
      <c r="F80" s="594">
        <v>0</v>
      </c>
      <c r="G80" s="590">
        <v>0.33200000000000002</v>
      </c>
      <c r="H80" s="594">
        <v>0.28799999999999998</v>
      </c>
      <c r="I80" s="590">
        <v>0.252</v>
      </c>
      <c r="J80" s="594">
        <v>4.5999999999999985E-2</v>
      </c>
      <c r="K80" s="590">
        <v>9.6000000000000002E-2</v>
      </c>
      <c r="L80" s="594">
        <v>0.158</v>
      </c>
      <c r="M80" s="590">
        <v>0.03</v>
      </c>
      <c r="N80" s="594">
        <v>0.13100000000000001</v>
      </c>
      <c r="O80" s="590">
        <v>8.6359999999999992</v>
      </c>
      <c r="P80" s="594">
        <v>10.486000000000001</v>
      </c>
      <c r="Q80" s="590">
        <v>4.3269999999999991</v>
      </c>
      <c r="R80" s="594">
        <v>5.5830000000000011</v>
      </c>
      <c r="S80" s="590">
        <v>0.17799999999999999</v>
      </c>
      <c r="T80" s="594">
        <v>1.2E-2</v>
      </c>
      <c r="U80" s="590">
        <v>1.2999999999999984E-2</v>
      </c>
      <c r="V80" s="594">
        <v>4.0000000000000001E-3</v>
      </c>
      <c r="W80" s="590">
        <v>1.9590000000000001</v>
      </c>
      <c r="X80" s="594">
        <v>0</v>
      </c>
      <c r="Y80" s="590">
        <v>0.85099999999999998</v>
      </c>
      <c r="Z80" s="594">
        <v>0</v>
      </c>
      <c r="AA80" s="590">
        <v>11.201000000000001</v>
      </c>
      <c r="AB80" s="594">
        <v>10.944000000000001</v>
      </c>
      <c r="AC80" s="590">
        <v>5.4730000000000008</v>
      </c>
      <c r="AD80" s="594">
        <v>5.7640000000000011</v>
      </c>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FT80" s="85"/>
      <c r="FU80" s="85"/>
      <c r="FV80" s="85"/>
      <c r="FW80" s="85"/>
      <c r="FX80" s="85"/>
      <c r="FY80" s="85"/>
      <c r="FZ80" s="85"/>
      <c r="GA80" s="85"/>
      <c r="GB80" s="85"/>
      <c r="GC80" s="85"/>
    </row>
    <row r="81" spans="1:185">
      <c r="A81" s="160"/>
      <c r="B81" s="161" t="s">
        <v>382</v>
      </c>
      <c r="C81" s="601">
        <v>0</v>
      </c>
      <c r="D81" s="594">
        <v>0</v>
      </c>
      <c r="E81" s="601">
        <v>0</v>
      </c>
      <c r="F81" s="594">
        <v>0</v>
      </c>
      <c r="G81" s="601">
        <v>27.677</v>
      </c>
      <c r="H81" s="594">
        <v>21.843</v>
      </c>
      <c r="I81" s="601">
        <v>15.382999999999999</v>
      </c>
      <c r="J81" s="594">
        <v>14.663</v>
      </c>
      <c r="K81" s="601">
        <v>488.30599999999998</v>
      </c>
      <c r="L81" s="594">
        <v>501.024</v>
      </c>
      <c r="M81" s="601">
        <v>244.69399999999999</v>
      </c>
      <c r="N81" s="594">
        <v>246.15299999999999</v>
      </c>
      <c r="O81" s="601">
        <v>493.83199999999999</v>
      </c>
      <c r="P81" s="594">
        <v>507.43599999999998</v>
      </c>
      <c r="Q81" s="601">
        <v>248.48399999999998</v>
      </c>
      <c r="R81" s="594">
        <v>257.00299999999999</v>
      </c>
      <c r="S81" s="601">
        <v>8.8999999999999996E-2</v>
      </c>
      <c r="T81" s="594">
        <v>9.5000000000000001E-2</v>
      </c>
      <c r="U81" s="601">
        <v>4.1999999999999996E-2</v>
      </c>
      <c r="V81" s="594">
        <v>4.9000000000000002E-2</v>
      </c>
      <c r="W81" s="601">
        <v>4.3319999999999999</v>
      </c>
      <c r="X81" s="594">
        <v>0</v>
      </c>
      <c r="Y81" s="601">
        <v>2.2869999999999999</v>
      </c>
      <c r="Z81" s="594">
        <v>0</v>
      </c>
      <c r="AA81" s="601">
        <v>1014.236</v>
      </c>
      <c r="AB81" s="594">
        <v>1030.3979999999999</v>
      </c>
      <c r="AC81" s="601">
        <v>510.89</v>
      </c>
      <c r="AD81" s="594">
        <v>517.86799999999994</v>
      </c>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FT81" s="85"/>
      <c r="FU81" s="85"/>
      <c r="FV81" s="85"/>
      <c r="FW81" s="85"/>
      <c r="FX81" s="85"/>
      <c r="FY81" s="85"/>
      <c r="FZ81" s="85"/>
      <c r="GA81" s="85"/>
      <c r="GB81" s="85"/>
      <c r="GC81" s="85"/>
    </row>
    <row r="82" spans="1:185">
      <c r="A82" s="160"/>
      <c r="B82" s="161" t="s">
        <v>65</v>
      </c>
      <c r="C82" s="590">
        <v>0</v>
      </c>
      <c r="D82" s="594">
        <v>0</v>
      </c>
      <c r="E82" s="590">
        <v>0</v>
      </c>
      <c r="F82" s="594">
        <v>0</v>
      </c>
      <c r="G82" s="590">
        <v>113.392</v>
      </c>
      <c r="H82" s="594">
        <v>-22.21</v>
      </c>
      <c r="I82" s="590">
        <v>109.547</v>
      </c>
      <c r="J82" s="594">
        <v>-18.766000000000002</v>
      </c>
      <c r="K82" s="590">
        <v>626.48199999999997</v>
      </c>
      <c r="L82" s="594">
        <v>553.11400000000003</v>
      </c>
      <c r="M82" s="590">
        <v>321.02199999999999</v>
      </c>
      <c r="N82" s="594">
        <v>266.995</v>
      </c>
      <c r="O82" s="590">
        <v>28.172999999999998</v>
      </c>
      <c r="P82" s="594">
        <v>17.207999999999998</v>
      </c>
      <c r="Q82" s="590">
        <v>12.857999999999999</v>
      </c>
      <c r="R82" s="594">
        <v>9.227999999999998</v>
      </c>
      <c r="S82" s="590">
        <v>5.8000000000000003E-2</v>
      </c>
      <c r="T82" s="594">
        <v>0.09</v>
      </c>
      <c r="U82" s="590">
        <v>4.5000000000000005E-2</v>
      </c>
      <c r="V82" s="594">
        <v>4.9999999999999906E-3</v>
      </c>
      <c r="W82" s="590">
        <v>0.17399999999999999</v>
      </c>
      <c r="X82" s="594">
        <v>0.111</v>
      </c>
      <c r="Y82" s="590">
        <v>0.17199999999999999</v>
      </c>
      <c r="Z82" s="594">
        <v>5.7000000000000002E-2</v>
      </c>
      <c r="AA82" s="590">
        <v>768.279</v>
      </c>
      <c r="AB82" s="594">
        <v>548.31299999999999</v>
      </c>
      <c r="AC82" s="590">
        <v>443.64400000000001</v>
      </c>
      <c r="AD82" s="594">
        <v>257.51900000000001</v>
      </c>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FT82" s="85"/>
      <c r="FU82" s="85"/>
      <c r="FV82" s="85"/>
      <c r="FW82" s="85"/>
      <c r="FX82" s="85"/>
      <c r="FY82" s="85"/>
      <c r="FZ82" s="85"/>
      <c r="GA82" s="85"/>
      <c r="GB82" s="85"/>
      <c r="GC82" s="85"/>
    </row>
    <row r="83" spans="1:185">
      <c r="A83" s="169"/>
      <c r="B83" s="169"/>
      <c r="C83" s="169"/>
      <c r="D83" s="169"/>
      <c r="E83" s="705">
        <v>0</v>
      </c>
      <c r="F83" s="705">
        <v>0</v>
      </c>
      <c r="G83" s="169">
        <v>0</v>
      </c>
      <c r="H83" s="169">
        <v>0</v>
      </c>
      <c r="I83" s="705">
        <v>0</v>
      </c>
      <c r="J83" s="705">
        <v>0</v>
      </c>
      <c r="K83" s="169">
        <v>0</v>
      </c>
      <c r="L83" s="705">
        <v>0</v>
      </c>
      <c r="M83" s="705">
        <v>0</v>
      </c>
      <c r="N83" s="705">
        <v>0</v>
      </c>
      <c r="O83" s="169"/>
      <c r="P83" s="169"/>
      <c r="Q83" s="705">
        <v>0</v>
      </c>
      <c r="R83" s="705">
        <v>0</v>
      </c>
      <c r="S83" s="169"/>
      <c r="T83" s="169"/>
      <c r="U83" s="705">
        <v>0</v>
      </c>
      <c r="V83" s="705">
        <v>0</v>
      </c>
      <c r="W83" s="169"/>
      <c r="X83" s="169"/>
      <c r="Y83" s="705">
        <v>0</v>
      </c>
      <c r="Z83" s="705">
        <v>0</v>
      </c>
      <c r="AA83" s="169"/>
      <c r="AB83" s="169"/>
      <c r="AC83" s="705">
        <v>0</v>
      </c>
      <c r="AD83" s="705">
        <v>0</v>
      </c>
      <c r="AE83" s="169"/>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FT83" s="85"/>
      <c r="FU83" s="85"/>
      <c r="FV83" s="85"/>
      <c r="FW83" s="85"/>
      <c r="FX83" s="85"/>
      <c r="FY83" s="85"/>
      <c r="FZ83" s="85"/>
      <c r="GA83" s="85"/>
      <c r="GB83" s="85"/>
      <c r="GC83" s="85"/>
    </row>
    <row r="84" spans="1:185" s="168" customFormat="1">
      <c r="A84" s="158" t="s">
        <v>383</v>
      </c>
      <c r="B84" s="159"/>
      <c r="C84" s="599">
        <v>0</v>
      </c>
      <c r="D84" s="593">
        <v>0</v>
      </c>
      <c r="E84" s="599">
        <v>0</v>
      </c>
      <c r="F84" s="593">
        <v>0</v>
      </c>
      <c r="G84" s="599">
        <v>-512.24599999999998</v>
      </c>
      <c r="H84" s="593">
        <v>-393.66500000000002</v>
      </c>
      <c r="I84" s="599">
        <v>-235.27799999999996</v>
      </c>
      <c r="J84" s="593">
        <v>-227.40400000000002</v>
      </c>
      <c r="K84" s="599">
        <v>-2482.6350000000002</v>
      </c>
      <c r="L84" s="593">
        <v>-2378.5169999999998</v>
      </c>
      <c r="M84" s="599">
        <v>-1340.2410000000002</v>
      </c>
      <c r="N84" s="593">
        <v>-1165.9399999999998</v>
      </c>
      <c r="O84" s="599">
        <v>-816.84100000000001</v>
      </c>
      <c r="P84" s="593">
        <v>-1033.527</v>
      </c>
      <c r="Q84" s="599">
        <v>-393.93</v>
      </c>
      <c r="R84" s="593">
        <v>-521.14700000000005</v>
      </c>
      <c r="S84" s="599">
        <v>-49.006999999999998</v>
      </c>
      <c r="T84" s="593">
        <v>-82.707999999999998</v>
      </c>
      <c r="U84" s="599">
        <v>-29.072999999999997</v>
      </c>
      <c r="V84" s="593">
        <v>-57.906999999999996</v>
      </c>
      <c r="W84" s="599">
        <v>-16.032</v>
      </c>
      <c r="X84" s="593">
        <v>0</v>
      </c>
      <c r="Y84" s="599">
        <v>-9.0129999999999999</v>
      </c>
      <c r="Z84" s="593">
        <v>0</v>
      </c>
      <c r="AA84" s="599">
        <v>-3876.761</v>
      </c>
      <c r="AB84" s="593">
        <v>-3888.4169999999999</v>
      </c>
      <c r="AC84" s="599">
        <v>-2007.5349999999999</v>
      </c>
      <c r="AD84" s="593">
        <v>-1972.3979999999999</v>
      </c>
      <c r="AE84" s="14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144"/>
      <c r="DK84" s="144"/>
      <c r="DL84" s="144"/>
      <c r="DM84" s="144"/>
      <c r="DN84" s="144"/>
      <c r="DO84" s="144"/>
      <c r="DP84" s="144"/>
      <c r="DQ84" s="144"/>
      <c r="DR84" s="144"/>
      <c r="DS84" s="144"/>
      <c r="DT84" s="144"/>
      <c r="DU84" s="144"/>
      <c r="DV84" s="144"/>
      <c r="DW84" s="144"/>
      <c r="DX84" s="144"/>
      <c r="DY84" s="144"/>
      <c r="DZ84" s="144"/>
      <c r="EA84" s="144"/>
      <c r="EB84" s="144"/>
      <c r="EC84" s="144"/>
      <c r="ED84" s="144"/>
      <c r="EE84" s="144"/>
      <c r="EF84" s="144"/>
      <c r="EG84" s="144"/>
      <c r="EH84" s="144"/>
      <c r="EI84" s="144"/>
      <c r="EJ84" s="144"/>
      <c r="EK84" s="144"/>
      <c r="EL84" s="144"/>
      <c r="EM84" s="144"/>
      <c r="EN84" s="144"/>
      <c r="EO84" s="144"/>
      <c r="EP84" s="144"/>
      <c r="EQ84" s="144"/>
      <c r="ER84" s="144"/>
      <c r="ES84" s="144"/>
      <c r="ET84" s="144"/>
      <c r="EU84" s="144"/>
      <c r="EV84" s="144"/>
      <c r="EW84" s="144"/>
      <c r="EX84" s="144"/>
      <c r="EY84" s="144"/>
      <c r="EZ84" s="144"/>
      <c r="FA84" s="144"/>
      <c r="FB84" s="144"/>
      <c r="FC84" s="144"/>
      <c r="FD84" s="144"/>
      <c r="FE84" s="144"/>
      <c r="FF84" s="144"/>
      <c r="FG84" s="144"/>
      <c r="FH84" s="144"/>
      <c r="FI84" s="144"/>
      <c r="FJ84" s="144"/>
      <c r="FK84" s="144"/>
      <c r="FL84" s="144"/>
      <c r="FM84" s="144"/>
      <c r="FN84" s="144"/>
      <c r="FO84" s="144"/>
      <c r="FP84" s="144"/>
      <c r="FQ84" s="144"/>
      <c r="FR84" s="144"/>
      <c r="FS84" s="144"/>
      <c r="FT84" s="144"/>
      <c r="FU84" s="144"/>
      <c r="FV84" s="144"/>
      <c r="FW84" s="144"/>
      <c r="FX84" s="144"/>
      <c r="FY84" s="144"/>
      <c r="FZ84" s="144"/>
      <c r="GA84" s="144"/>
      <c r="GB84" s="144"/>
      <c r="GC84" s="144"/>
    </row>
    <row r="85" spans="1:185">
      <c r="A85" s="164"/>
      <c r="B85" s="165" t="s">
        <v>384</v>
      </c>
      <c r="C85" s="590">
        <v>0</v>
      </c>
      <c r="D85" s="594">
        <v>0</v>
      </c>
      <c r="E85" s="590">
        <v>0</v>
      </c>
      <c r="F85" s="594">
        <v>0</v>
      </c>
      <c r="G85" s="590">
        <v>-442.24400000000003</v>
      </c>
      <c r="H85" s="594">
        <v>-346.42500000000001</v>
      </c>
      <c r="I85" s="590">
        <v>-202.93800000000002</v>
      </c>
      <c r="J85" s="594">
        <v>-203.09300000000002</v>
      </c>
      <c r="K85" s="590">
        <v>-1578.623</v>
      </c>
      <c r="L85" s="594">
        <v>-1457.894</v>
      </c>
      <c r="M85" s="590">
        <v>-864.08300000000008</v>
      </c>
      <c r="N85" s="594">
        <v>-700.86599999999999</v>
      </c>
      <c r="O85" s="590">
        <v>-541.89800000000002</v>
      </c>
      <c r="P85" s="594">
        <v>-723.86199999999997</v>
      </c>
      <c r="Q85" s="590">
        <v>-258.476</v>
      </c>
      <c r="R85" s="594">
        <v>-368.69899999999996</v>
      </c>
      <c r="S85" s="590">
        <v>-36.896000000000001</v>
      </c>
      <c r="T85" s="594">
        <v>-70.034999999999997</v>
      </c>
      <c r="U85" s="590">
        <v>-23.277000000000001</v>
      </c>
      <c r="V85" s="594">
        <v>-51.278999999999996</v>
      </c>
      <c r="W85" s="590">
        <v>-2.855</v>
      </c>
      <c r="X85" s="594">
        <v>0</v>
      </c>
      <c r="Y85" s="590">
        <v>-1.8380000000000001</v>
      </c>
      <c r="Z85" s="594">
        <v>0</v>
      </c>
      <c r="AA85" s="590">
        <v>-2602.5160000000001</v>
      </c>
      <c r="AB85" s="594">
        <v>-2598.2159999999999</v>
      </c>
      <c r="AC85" s="590">
        <v>-1350.6120000000001</v>
      </c>
      <c r="AD85" s="594">
        <v>-1323.9369999999999</v>
      </c>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FT85" s="85"/>
      <c r="FU85" s="85"/>
      <c r="FV85" s="85"/>
      <c r="FW85" s="85"/>
      <c r="FX85" s="85"/>
      <c r="FY85" s="85"/>
      <c r="FZ85" s="85"/>
      <c r="GA85" s="85"/>
      <c r="GB85" s="85"/>
      <c r="GC85" s="85"/>
    </row>
    <row r="86" spans="1:185">
      <c r="A86" s="160"/>
      <c r="B86" s="161" t="s">
        <v>385</v>
      </c>
      <c r="C86" s="590">
        <v>0</v>
      </c>
      <c r="D86" s="594">
        <v>0</v>
      </c>
      <c r="E86" s="590">
        <v>0</v>
      </c>
      <c r="F86" s="594">
        <v>0</v>
      </c>
      <c r="G86" s="590">
        <v>0</v>
      </c>
      <c r="H86" s="594">
        <v>0</v>
      </c>
      <c r="I86" s="590">
        <v>0</v>
      </c>
      <c r="J86" s="594">
        <v>0</v>
      </c>
      <c r="K86" s="590">
        <v>-2E-3</v>
      </c>
      <c r="L86" s="594">
        <v>-2E-3</v>
      </c>
      <c r="M86" s="590">
        <v>-1E-3</v>
      </c>
      <c r="N86" s="594">
        <v>-1E-3</v>
      </c>
      <c r="O86" s="590">
        <v>-11.875999999999999</v>
      </c>
      <c r="P86" s="594">
        <v>-38.39</v>
      </c>
      <c r="Q86" s="590">
        <v>-3.347999999999999</v>
      </c>
      <c r="R86" s="594">
        <v>-17.951000000000001</v>
      </c>
      <c r="S86" s="590">
        <v>0</v>
      </c>
      <c r="T86" s="594">
        <v>0</v>
      </c>
      <c r="U86" s="590">
        <v>0</v>
      </c>
      <c r="V86" s="594">
        <v>0</v>
      </c>
      <c r="W86" s="590">
        <v>-9.0250000000000004</v>
      </c>
      <c r="X86" s="594">
        <v>0</v>
      </c>
      <c r="Y86" s="590">
        <v>-4.9220000000000006</v>
      </c>
      <c r="Z86" s="594">
        <v>0</v>
      </c>
      <c r="AA86" s="590">
        <v>-20.902999999999999</v>
      </c>
      <c r="AB86" s="594">
        <v>-38.392000000000003</v>
      </c>
      <c r="AC86" s="590">
        <v>-8.270999999999999</v>
      </c>
      <c r="AD86" s="594">
        <v>-17.952000000000002</v>
      </c>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FT86" s="85"/>
      <c r="FU86" s="85"/>
      <c r="FV86" s="85"/>
      <c r="FW86" s="85"/>
      <c r="FX86" s="85"/>
      <c r="FY86" s="85"/>
      <c r="FZ86" s="85"/>
      <c r="GA86" s="85"/>
      <c r="GB86" s="85"/>
      <c r="GC86" s="85"/>
    </row>
    <row r="87" spans="1:185">
      <c r="A87" s="160"/>
      <c r="B87" s="161" t="s">
        <v>69</v>
      </c>
      <c r="C87" s="590">
        <v>0</v>
      </c>
      <c r="D87" s="594">
        <v>0</v>
      </c>
      <c r="E87" s="590">
        <v>0</v>
      </c>
      <c r="F87" s="594">
        <v>0</v>
      </c>
      <c r="G87" s="590">
        <v>-26.966999999999999</v>
      </c>
      <c r="H87" s="594">
        <v>-12.169</v>
      </c>
      <c r="I87" s="590">
        <v>-12.818999999999999</v>
      </c>
      <c r="J87" s="594">
        <v>-8.8180000000000014</v>
      </c>
      <c r="K87" s="590">
        <v>-386.94200000000001</v>
      </c>
      <c r="L87" s="594">
        <v>-465.68200000000002</v>
      </c>
      <c r="M87" s="590">
        <v>-192.10300000000001</v>
      </c>
      <c r="N87" s="594">
        <v>-228.86500000000001</v>
      </c>
      <c r="O87" s="590">
        <v>-174.001</v>
      </c>
      <c r="P87" s="594">
        <v>-182.32499999999999</v>
      </c>
      <c r="Q87" s="590">
        <v>-85.445000000000007</v>
      </c>
      <c r="R87" s="594">
        <v>-88.86699999999999</v>
      </c>
      <c r="S87" s="590">
        <v>-11.087</v>
      </c>
      <c r="T87" s="594">
        <v>-11.715999999999999</v>
      </c>
      <c r="U87" s="590">
        <v>-4.9950000000000001</v>
      </c>
      <c r="V87" s="594">
        <v>-6.113999999999999</v>
      </c>
      <c r="W87" s="590">
        <v>-2.883</v>
      </c>
      <c r="X87" s="594">
        <v>0</v>
      </c>
      <c r="Y87" s="590">
        <v>-1.504</v>
      </c>
      <c r="Z87" s="594">
        <v>0</v>
      </c>
      <c r="AA87" s="590">
        <v>-601.88</v>
      </c>
      <c r="AB87" s="594">
        <v>-671.89200000000005</v>
      </c>
      <c r="AC87" s="590">
        <v>-296.86599999999999</v>
      </c>
      <c r="AD87" s="594">
        <v>-332.66400000000004</v>
      </c>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FT87" s="85"/>
      <c r="FU87" s="85"/>
      <c r="FV87" s="85"/>
      <c r="FW87" s="85"/>
      <c r="FX87" s="85"/>
      <c r="FY87" s="85"/>
      <c r="FZ87" s="85"/>
      <c r="GA87" s="85"/>
      <c r="GB87" s="85"/>
      <c r="GC87" s="85"/>
    </row>
    <row r="88" spans="1:185">
      <c r="A88" s="160"/>
      <c r="B88" s="161" t="s">
        <v>386</v>
      </c>
      <c r="C88" s="590">
        <v>0</v>
      </c>
      <c r="D88" s="594">
        <v>0</v>
      </c>
      <c r="E88" s="590">
        <v>0</v>
      </c>
      <c r="F88" s="594">
        <v>0</v>
      </c>
      <c r="G88" s="590">
        <v>-43.034999999999997</v>
      </c>
      <c r="H88" s="594">
        <v>-35.070999999999998</v>
      </c>
      <c r="I88" s="590">
        <v>-19.520999999999997</v>
      </c>
      <c r="J88" s="594">
        <v>-15.492999999999999</v>
      </c>
      <c r="K88" s="590">
        <v>-517.06799999999998</v>
      </c>
      <c r="L88" s="594">
        <v>-454.93900000000002</v>
      </c>
      <c r="M88" s="590">
        <v>-284.05399999999997</v>
      </c>
      <c r="N88" s="594">
        <v>-236.20800000000003</v>
      </c>
      <c r="O88" s="590">
        <v>-89.066000000000003</v>
      </c>
      <c r="P88" s="594">
        <v>-88.95</v>
      </c>
      <c r="Q88" s="590">
        <v>-46.661000000000001</v>
      </c>
      <c r="R88" s="594">
        <v>-45.63</v>
      </c>
      <c r="S88" s="590">
        <v>-1.024</v>
      </c>
      <c r="T88" s="594">
        <v>-0.95699999999999996</v>
      </c>
      <c r="U88" s="590">
        <v>-0.80100000000000005</v>
      </c>
      <c r="V88" s="594">
        <v>-0.51400000000000001</v>
      </c>
      <c r="W88" s="590">
        <v>-1.2689999999999999</v>
      </c>
      <c r="X88" s="594">
        <v>0</v>
      </c>
      <c r="Y88" s="590">
        <v>-0.74899999999999989</v>
      </c>
      <c r="Z88" s="594">
        <v>0</v>
      </c>
      <c r="AA88" s="590">
        <v>-651.46199999999999</v>
      </c>
      <c r="AB88" s="594">
        <v>-579.91700000000003</v>
      </c>
      <c r="AC88" s="590">
        <v>-351.786</v>
      </c>
      <c r="AD88" s="594">
        <v>-297.84500000000003</v>
      </c>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FT88" s="85"/>
      <c r="FU88" s="85"/>
      <c r="FV88" s="85"/>
      <c r="FW88" s="85"/>
      <c r="FX88" s="85"/>
      <c r="FY88" s="85"/>
      <c r="FZ88" s="85"/>
      <c r="GA88" s="85"/>
      <c r="GB88" s="85"/>
      <c r="GC88" s="85"/>
    </row>
    <row r="89" spans="1:185">
      <c r="A89" s="169"/>
      <c r="B89" s="169"/>
      <c r="C89" s="169"/>
      <c r="D89" s="169"/>
      <c r="E89" s="705">
        <v>0</v>
      </c>
      <c r="F89" s="705">
        <v>0</v>
      </c>
      <c r="G89" s="169"/>
      <c r="H89" s="169"/>
      <c r="I89" s="705">
        <v>0</v>
      </c>
      <c r="J89" s="705">
        <v>0</v>
      </c>
      <c r="K89" s="169"/>
      <c r="L89" s="705"/>
      <c r="M89" s="705">
        <v>0</v>
      </c>
      <c r="N89" s="705">
        <v>0</v>
      </c>
      <c r="O89" s="169"/>
      <c r="P89" s="169"/>
      <c r="Q89" s="705">
        <v>0</v>
      </c>
      <c r="R89" s="705">
        <v>0</v>
      </c>
      <c r="S89" s="169"/>
      <c r="T89" s="169"/>
      <c r="U89" s="705">
        <v>0</v>
      </c>
      <c r="V89" s="705">
        <v>0</v>
      </c>
      <c r="W89" s="169"/>
      <c r="X89" s="169"/>
      <c r="Y89" s="705">
        <v>0</v>
      </c>
      <c r="Z89" s="705">
        <v>0</v>
      </c>
      <c r="AA89" s="169"/>
      <c r="AB89" s="169"/>
      <c r="AC89" s="705">
        <v>0</v>
      </c>
      <c r="AD89" s="705">
        <v>0</v>
      </c>
      <c r="AE89" s="16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FT89" s="85"/>
      <c r="FU89" s="85"/>
      <c r="FV89" s="85"/>
      <c r="FW89" s="85"/>
      <c r="FX89" s="85"/>
      <c r="FY89" s="85"/>
      <c r="FZ89" s="85"/>
      <c r="GA89" s="85"/>
      <c r="GB89" s="85"/>
      <c r="GC89" s="85"/>
    </row>
    <row r="90" spans="1:185" s="168" customFormat="1">
      <c r="A90" s="158" t="s">
        <v>387</v>
      </c>
      <c r="B90" s="159"/>
      <c r="C90" s="599">
        <v>0</v>
      </c>
      <c r="D90" s="593">
        <v>0</v>
      </c>
      <c r="E90" s="599">
        <v>0</v>
      </c>
      <c r="F90" s="593">
        <v>0</v>
      </c>
      <c r="G90" s="599">
        <v>373.767</v>
      </c>
      <c r="H90" s="593">
        <v>212.64699999999999</v>
      </c>
      <c r="I90" s="599">
        <v>227.857</v>
      </c>
      <c r="J90" s="593">
        <v>132.92500000000001</v>
      </c>
      <c r="K90" s="599">
        <v>1460.1210000000001</v>
      </c>
      <c r="L90" s="593">
        <v>1644.2829999999999</v>
      </c>
      <c r="M90" s="599">
        <v>727.62600000000009</v>
      </c>
      <c r="N90" s="593">
        <v>778.33499999999992</v>
      </c>
      <c r="O90" s="599">
        <v>941.01700000000005</v>
      </c>
      <c r="P90" s="593">
        <v>922.64499999999998</v>
      </c>
      <c r="Q90" s="599">
        <v>465.17900000000003</v>
      </c>
      <c r="R90" s="593">
        <v>466.94</v>
      </c>
      <c r="S90" s="599">
        <v>115.587</v>
      </c>
      <c r="T90" s="593">
        <v>80.664000000000001</v>
      </c>
      <c r="U90" s="599">
        <v>52.305000000000007</v>
      </c>
      <c r="V90" s="593">
        <v>24.975000000000001</v>
      </c>
      <c r="W90" s="599">
        <v>20.977</v>
      </c>
      <c r="X90" s="593">
        <v>0.111</v>
      </c>
      <c r="Y90" s="599">
        <v>10.295</v>
      </c>
      <c r="Z90" s="593">
        <v>5.7000000000000002E-2</v>
      </c>
      <c r="AA90" s="599">
        <v>2911.4690000000001</v>
      </c>
      <c r="AB90" s="593">
        <v>2860.35</v>
      </c>
      <c r="AC90" s="599">
        <v>1483.2619999999999</v>
      </c>
      <c r="AD90" s="593">
        <v>1403.232</v>
      </c>
      <c r="AE90" s="144"/>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c r="DL90" s="144"/>
      <c r="DM90" s="144"/>
      <c r="DN90" s="144"/>
      <c r="DO90" s="144"/>
      <c r="DP90" s="144"/>
      <c r="DQ90" s="144"/>
      <c r="DR90" s="144"/>
      <c r="DS90" s="144"/>
      <c r="DT90" s="144"/>
      <c r="DU90" s="144"/>
      <c r="DV90" s="144"/>
      <c r="DW90" s="144"/>
      <c r="DX90" s="144"/>
      <c r="DY90" s="144"/>
      <c r="DZ90" s="144"/>
      <c r="EA90" s="144"/>
      <c r="EB90" s="144"/>
      <c r="EC90" s="144"/>
      <c r="ED90" s="144"/>
      <c r="EE90" s="144"/>
      <c r="EF90" s="144"/>
      <c r="EG90" s="144"/>
      <c r="EH90" s="144"/>
      <c r="EI90" s="144"/>
      <c r="EJ90" s="144"/>
      <c r="EK90" s="144"/>
      <c r="EL90" s="144"/>
      <c r="EM90" s="144"/>
      <c r="EN90" s="144"/>
      <c r="EO90" s="144"/>
      <c r="EP90" s="144"/>
      <c r="EQ90" s="144"/>
      <c r="ER90" s="144"/>
      <c r="ES90" s="144"/>
      <c r="ET90" s="144"/>
      <c r="EU90" s="144"/>
      <c r="EV90" s="144"/>
      <c r="EW90" s="144"/>
      <c r="EX90" s="144"/>
      <c r="EY90" s="144"/>
      <c r="EZ90" s="144"/>
      <c r="FA90" s="144"/>
      <c r="FB90" s="144"/>
      <c r="FC90" s="144"/>
      <c r="FD90" s="144"/>
      <c r="FE90" s="144"/>
      <c r="FF90" s="144"/>
      <c r="FG90" s="144"/>
      <c r="FH90" s="144"/>
      <c r="FI90" s="144"/>
      <c r="FJ90" s="144"/>
      <c r="FK90" s="144"/>
      <c r="FL90" s="144"/>
      <c r="FM90" s="144"/>
      <c r="FN90" s="144"/>
      <c r="FO90" s="144"/>
      <c r="FP90" s="144"/>
      <c r="FQ90" s="144"/>
      <c r="FR90" s="144"/>
      <c r="FS90" s="144"/>
      <c r="FT90" s="144"/>
      <c r="FU90" s="144"/>
      <c r="FV90" s="144"/>
      <c r="FW90" s="144"/>
      <c r="FX90" s="144"/>
      <c r="FY90" s="144"/>
      <c r="FZ90" s="144"/>
      <c r="GA90" s="144"/>
      <c r="GB90" s="144"/>
      <c r="GC90" s="144"/>
    </row>
    <row r="91" spans="1:185">
      <c r="A91" s="169"/>
      <c r="B91" s="169"/>
      <c r="C91" s="169"/>
      <c r="D91" s="169"/>
      <c r="E91" s="705">
        <v>0</v>
      </c>
      <c r="F91" s="705">
        <v>0</v>
      </c>
      <c r="G91" s="169"/>
      <c r="H91" s="169"/>
      <c r="I91" s="705">
        <v>0</v>
      </c>
      <c r="J91" s="705">
        <v>0</v>
      </c>
      <c r="K91" s="169"/>
      <c r="L91" s="705"/>
      <c r="M91" s="705">
        <v>0</v>
      </c>
      <c r="N91" s="705">
        <v>0</v>
      </c>
      <c r="O91" s="169"/>
      <c r="P91" s="169"/>
      <c r="Q91" s="705">
        <v>0</v>
      </c>
      <c r="R91" s="705">
        <v>0</v>
      </c>
      <c r="S91" s="169"/>
      <c r="T91" s="169"/>
      <c r="U91" s="705">
        <v>0</v>
      </c>
      <c r="V91" s="705">
        <v>0</v>
      </c>
      <c r="W91" s="169"/>
      <c r="X91" s="169"/>
      <c r="Y91" s="705">
        <v>0</v>
      </c>
      <c r="Z91" s="705">
        <v>0</v>
      </c>
      <c r="AA91" s="169"/>
      <c r="AB91" s="169"/>
      <c r="AC91" s="705">
        <v>0</v>
      </c>
      <c r="AD91" s="705">
        <v>0</v>
      </c>
      <c r="AE91" s="169"/>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FT91" s="85"/>
      <c r="FU91" s="85"/>
      <c r="FV91" s="85"/>
      <c r="FW91" s="85"/>
      <c r="FX91" s="85"/>
      <c r="FY91" s="85"/>
      <c r="FZ91" s="85"/>
      <c r="GA91" s="85"/>
      <c r="GB91" s="85"/>
      <c r="GC91" s="85"/>
    </row>
    <row r="92" spans="1:185">
      <c r="A92" s="164"/>
      <c r="B92" s="165" t="s">
        <v>388</v>
      </c>
      <c r="C92" s="590">
        <v>0</v>
      </c>
      <c r="D92" s="594">
        <v>0</v>
      </c>
      <c r="E92" s="590">
        <v>0</v>
      </c>
      <c r="F92" s="594">
        <v>0</v>
      </c>
      <c r="G92" s="590">
        <v>11.787000000000001</v>
      </c>
      <c r="H92" s="594">
        <v>18.829999999999998</v>
      </c>
      <c r="I92" s="590">
        <v>6.8720000000000008</v>
      </c>
      <c r="J92" s="594">
        <v>6.8249999999999975</v>
      </c>
      <c r="K92" s="590">
        <v>41.085000000000001</v>
      </c>
      <c r="L92" s="594">
        <v>44.652999999999999</v>
      </c>
      <c r="M92" s="590">
        <v>21.39</v>
      </c>
      <c r="N92" s="594">
        <v>24.731999999999999</v>
      </c>
      <c r="O92" s="590">
        <v>20.835000000000001</v>
      </c>
      <c r="P92" s="594">
        <v>21.497</v>
      </c>
      <c r="Q92" s="590">
        <v>10.429</v>
      </c>
      <c r="R92" s="594">
        <v>10.945</v>
      </c>
      <c r="S92" s="590">
        <v>1.0999999999999999E-2</v>
      </c>
      <c r="T92" s="594">
        <v>0.11899999999999999</v>
      </c>
      <c r="U92" s="590">
        <v>1.0999999999999999E-2</v>
      </c>
      <c r="V92" s="594">
        <v>0</v>
      </c>
      <c r="W92" s="590">
        <v>0</v>
      </c>
      <c r="X92" s="594">
        <v>0</v>
      </c>
      <c r="Y92" s="590">
        <v>0</v>
      </c>
      <c r="Z92" s="594">
        <v>0</v>
      </c>
      <c r="AA92" s="590">
        <v>73.718000000000004</v>
      </c>
      <c r="AB92" s="594">
        <v>85.099000000000004</v>
      </c>
      <c r="AC92" s="590">
        <v>38.702000000000005</v>
      </c>
      <c r="AD92" s="594">
        <v>42.502000000000002</v>
      </c>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FT92" s="85"/>
      <c r="FU92" s="85"/>
      <c r="FV92" s="85"/>
      <c r="FW92" s="85"/>
      <c r="FX92" s="85"/>
      <c r="FY92" s="85"/>
      <c r="FZ92" s="85"/>
      <c r="GA92" s="85"/>
      <c r="GB92" s="85"/>
      <c r="GC92" s="85"/>
    </row>
    <row r="93" spans="1:185">
      <c r="A93" s="160"/>
      <c r="B93" s="161" t="s">
        <v>389</v>
      </c>
      <c r="C93" s="590">
        <v>0</v>
      </c>
      <c r="D93" s="594">
        <v>0</v>
      </c>
      <c r="E93" s="590">
        <v>0</v>
      </c>
      <c r="F93" s="594">
        <v>0</v>
      </c>
      <c r="G93" s="590">
        <v>-103.119</v>
      </c>
      <c r="H93" s="594">
        <v>-102.69799999999999</v>
      </c>
      <c r="I93" s="590">
        <v>-50.655000000000001</v>
      </c>
      <c r="J93" s="594">
        <v>-55.722999999999992</v>
      </c>
      <c r="K93" s="590">
        <v>-181.86099999999999</v>
      </c>
      <c r="L93" s="594">
        <v>-156.804</v>
      </c>
      <c r="M93" s="590">
        <v>-95.492999999999995</v>
      </c>
      <c r="N93" s="594">
        <v>-75.501999999999995</v>
      </c>
      <c r="O93" s="590">
        <v>-65.537000000000006</v>
      </c>
      <c r="P93" s="594">
        <v>-62.945999999999998</v>
      </c>
      <c r="Q93" s="590">
        <v>-33.522000000000006</v>
      </c>
      <c r="R93" s="594">
        <v>-32.875999999999998</v>
      </c>
      <c r="S93" s="590">
        <v>-6.2389999999999999</v>
      </c>
      <c r="T93" s="594">
        <v>-6.84</v>
      </c>
      <c r="U93" s="590">
        <v>-3.1229999999999998</v>
      </c>
      <c r="V93" s="594">
        <v>-3.4590000000000001</v>
      </c>
      <c r="W93" s="590">
        <v>-3.1389999999999998</v>
      </c>
      <c r="X93" s="594">
        <v>-1.448</v>
      </c>
      <c r="Y93" s="590">
        <v>-1.5189999999999997</v>
      </c>
      <c r="Z93" s="594">
        <v>-1.0229999999999999</v>
      </c>
      <c r="AA93" s="590">
        <v>-359.89499999999998</v>
      </c>
      <c r="AB93" s="594">
        <v>-330.73599999999999</v>
      </c>
      <c r="AC93" s="590">
        <v>-184.31199999999998</v>
      </c>
      <c r="AD93" s="594">
        <v>-168.583</v>
      </c>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FT93" s="85"/>
      <c r="FU93" s="85"/>
      <c r="FV93" s="85"/>
      <c r="FW93" s="85"/>
      <c r="FX93" s="85"/>
      <c r="FY93" s="85"/>
      <c r="FZ93" s="85"/>
      <c r="GA93" s="85"/>
      <c r="GB93" s="85"/>
      <c r="GC93" s="85"/>
    </row>
    <row r="94" spans="1:185">
      <c r="A94" s="160"/>
      <c r="B94" s="161" t="s">
        <v>390</v>
      </c>
      <c r="C94" s="590">
        <v>0</v>
      </c>
      <c r="D94" s="594">
        <v>0</v>
      </c>
      <c r="E94" s="590">
        <v>0</v>
      </c>
      <c r="F94" s="594">
        <v>0</v>
      </c>
      <c r="G94" s="590">
        <v>-113.861</v>
      </c>
      <c r="H94" s="594">
        <v>-97.05</v>
      </c>
      <c r="I94" s="590">
        <v>-46.25800000000001</v>
      </c>
      <c r="J94" s="594">
        <v>-56.613999999999997</v>
      </c>
      <c r="K94" s="590">
        <v>-307.42099999999999</v>
      </c>
      <c r="L94" s="594">
        <v>-331.721</v>
      </c>
      <c r="M94" s="590">
        <v>-151.05799999999999</v>
      </c>
      <c r="N94" s="594">
        <v>-163.857</v>
      </c>
      <c r="O94" s="590">
        <v>-108.52</v>
      </c>
      <c r="P94" s="594">
        <v>-96.611000000000004</v>
      </c>
      <c r="Q94" s="590">
        <v>-68.653999999999996</v>
      </c>
      <c r="R94" s="594">
        <v>-53.110000000000007</v>
      </c>
      <c r="S94" s="590">
        <v>-9.3919999999999995</v>
      </c>
      <c r="T94" s="594">
        <v>-9.782</v>
      </c>
      <c r="U94" s="590">
        <v>-5.1319999999999997</v>
      </c>
      <c r="V94" s="594">
        <v>-4.7279999999999998</v>
      </c>
      <c r="W94" s="590">
        <v>-9.4860000000000007</v>
      </c>
      <c r="X94" s="594">
        <v>-7.6890000000000001</v>
      </c>
      <c r="Y94" s="590">
        <v>-5.1450000000000005</v>
      </c>
      <c r="Z94" s="594">
        <v>-4.0069999999999997</v>
      </c>
      <c r="AA94" s="590">
        <v>-548.67999999999995</v>
      </c>
      <c r="AB94" s="594">
        <v>-542.85299999999995</v>
      </c>
      <c r="AC94" s="590">
        <v>-276.24699999999996</v>
      </c>
      <c r="AD94" s="594">
        <v>-282.31599999999997</v>
      </c>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FT94" s="85"/>
      <c r="FU94" s="85"/>
      <c r="FV94" s="85"/>
      <c r="FW94" s="85"/>
      <c r="FX94" s="85"/>
      <c r="FY94" s="85"/>
      <c r="FZ94" s="85"/>
      <c r="GA94" s="85"/>
      <c r="GB94" s="85"/>
      <c r="GC94" s="85"/>
    </row>
    <row r="95" spans="1:185">
      <c r="A95" s="169"/>
      <c r="B95" s="169"/>
      <c r="C95" s="169"/>
      <c r="D95" s="169"/>
      <c r="E95" s="705">
        <v>0</v>
      </c>
      <c r="F95" s="705">
        <v>0</v>
      </c>
      <c r="G95" s="169"/>
      <c r="H95" s="169"/>
      <c r="I95" s="705">
        <v>0</v>
      </c>
      <c r="J95" s="705">
        <v>0</v>
      </c>
      <c r="K95" s="169"/>
      <c r="L95" s="705"/>
      <c r="M95" s="705">
        <v>0</v>
      </c>
      <c r="N95" s="705">
        <v>0</v>
      </c>
      <c r="O95" s="169"/>
      <c r="P95" s="169"/>
      <c r="Q95" s="705">
        <v>0</v>
      </c>
      <c r="R95" s="705">
        <v>0</v>
      </c>
      <c r="S95" s="169"/>
      <c r="T95" s="169"/>
      <c r="U95" s="705">
        <v>0</v>
      </c>
      <c r="V95" s="705">
        <v>0</v>
      </c>
      <c r="W95" s="169"/>
      <c r="X95" s="169"/>
      <c r="Y95" s="705">
        <v>0</v>
      </c>
      <c r="Z95" s="705">
        <v>0</v>
      </c>
      <c r="AA95" s="169"/>
      <c r="AB95" s="169"/>
      <c r="AC95" s="705">
        <v>0</v>
      </c>
      <c r="AD95" s="705">
        <v>0</v>
      </c>
      <c r="AE95" s="169"/>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FT95" s="85"/>
      <c r="FU95" s="85"/>
      <c r="FV95" s="85"/>
      <c r="FW95" s="85"/>
      <c r="FX95" s="85"/>
      <c r="FY95" s="85"/>
      <c r="FZ95" s="85"/>
      <c r="GA95" s="85"/>
      <c r="GB95" s="85"/>
      <c r="GC95" s="85"/>
    </row>
    <row r="96" spans="1:185" s="168" customFormat="1">
      <c r="A96" s="158" t="s">
        <v>391</v>
      </c>
      <c r="B96" s="159"/>
      <c r="C96" s="599">
        <v>0</v>
      </c>
      <c r="D96" s="596">
        <v>0</v>
      </c>
      <c r="E96" s="599">
        <v>0</v>
      </c>
      <c r="F96" s="596">
        <v>0</v>
      </c>
      <c r="G96" s="599">
        <v>168.57400000000001</v>
      </c>
      <c r="H96" s="596">
        <v>31.728999999999999</v>
      </c>
      <c r="I96" s="599">
        <v>137.816</v>
      </c>
      <c r="J96" s="596">
        <v>27.413</v>
      </c>
      <c r="K96" s="599">
        <v>1011.924</v>
      </c>
      <c r="L96" s="596">
        <v>1200.4110000000001</v>
      </c>
      <c r="M96" s="599">
        <v>502.46499999999997</v>
      </c>
      <c r="N96" s="596">
        <v>563.70800000000008</v>
      </c>
      <c r="O96" s="599">
        <v>787.79499999999996</v>
      </c>
      <c r="P96" s="596">
        <v>784.58500000000004</v>
      </c>
      <c r="Q96" s="599">
        <v>373.43199999999996</v>
      </c>
      <c r="R96" s="596">
        <v>391.89900000000006</v>
      </c>
      <c r="S96" s="599">
        <v>99.966999999999999</v>
      </c>
      <c r="T96" s="596">
        <v>64.161000000000001</v>
      </c>
      <c r="U96" s="599">
        <v>44.061</v>
      </c>
      <c r="V96" s="596">
        <v>16.788000000000004</v>
      </c>
      <c r="W96" s="599">
        <v>8.3520000000000003</v>
      </c>
      <c r="X96" s="596">
        <v>-9.0259999999999998</v>
      </c>
      <c r="Y96" s="599">
        <v>3.6310000000000002</v>
      </c>
      <c r="Z96" s="596">
        <v>-4.9729999999999999</v>
      </c>
      <c r="AA96" s="599">
        <v>2076.6120000000001</v>
      </c>
      <c r="AB96" s="596">
        <v>2071.86</v>
      </c>
      <c r="AC96" s="599">
        <v>1061.4050000000002</v>
      </c>
      <c r="AD96" s="596">
        <v>994.83500000000004</v>
      </c>
      <c r="AE96" s="144"/>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s="144"/>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144"/>
      <c r="CW96" s="144"/>
      <c r="CX96" s="144"/>
      <c r="CY96" s="144"/>
      <c r="CZ96" s="144"/>
      <c r="DA96" s="144"/>
      <c r="DB96" s="144"/>
      <c r="DC96" s="144"/>
      <c r="DD96" s="144"/>
      <c r="DE96" s="144"/>
      <c r="DF96" s="144"/>
      <c r="DG96" s="144"/>
      <c r="DH96" s="144"/>
      <c r="DI96" s="144"/>
      <c r="DJ96" s="144"/>
      <c r="DK96" s="144"/>
      <c r="DL96" s="144"/>
      <c r="DM96" s="144"/>
      <c r="DN96" s="144"/>
      <c r="DO96" s="144"/>
      <c r="DP96" s="144"/>
      <c r="DQ96" s="144"/>
      <c r="DR96" s="144"/>
      <c r="DS96" s="144"/>
      <c r="DT96" s="144"/>
      <c r="DU96" s="144"/>
      <c r="DV96" s="144"/>
      <c r="DW96" s="144"/>
      <c r="DX96" s="144"/>
      <c r="DY96" s="144"/>
      <c r="DZ96" s="144"/>
      <c r="EA96" s="144"/>
      <c r="EB96" s="144"/>
      <c r="EC96" s="144"/>
      <c r="ED96" s="144"/>
      <c r="EE96" s="144"/>
      <c r="EF96" s="144"/>
      <c r="EG96" s="144"/>
      <c r="EH96" s="144"/>
      <c r="EI96" s="144"/>
      <c r="EJ96" s="144"/>
      <c r="EK96" s="144"/>
      <c r="EL96" s="144"/>
      <c r="EM96" s="144"/>
      <c r="EN96" s="144"/>
      <c r="EO96" s="144"/>
      <c r="EP96" s="144"/>
      <c r="EQ96" s="144"/>
      <c r="ER96" s="144"/>
      <c r="ES96" s="144"/>
      <c r="ET96" s="144"/>
      <c r="EU96" s="144"/>
      <c r="EV96" s="144"/>
      <c r="EW96" s="144"/>
      <c r="EX96" s="144"/>
      <c r="EY96" s="144"/>
      <c r="EZ96" s="144"/>
      <c r="FA96" s="144"/>
      <c r="FB96" s="144"/>
      <c r="FC96" s="144"/>
      <c r="FD96" s="144"/>
      <c r="FE96" s="144"/>
      <c r="FF96" s="144"/>
      <c r="FG96" s="144"/>
      <c r="FH96" s="144"/>
      <c r="FI96" s="144"/>
      <c r="FJ96" s="144"/>
      <c r="FK96" s="144"/>
      <c r="FL96" s="144"/>
      <c r="FM96" s="144"/>
      <c r="FN96" s="144"/>
      <c r="FO96" s="144"/>
      <c r="FP96" s="144"/>
      <c r="FQ96" s="144"/>
      <c r="FR96" s="144"/>
      <c r="FS96" s="144"/>
      <c r="FT96" s="144"/>
      <c r="FU96" s="144"/>
      <c r="FV96" s="144"/>
      <c r="FW96" s="144"/>
      <c r="FX96" s="144"/>
      <c r="FY96" s="144"/>
      <c r="FZ96" s="144"/>
      <c r="GA96" s="144"/>
      <c r="GB96" s="144"/>
      <c r="GC96" s="144"/>
    </row>
    <row r="97" spans="1:185">
      <c r="A97" s="169"/>
      <c r="B97" s="169"/>
      <c r="C97" s="169"/>
      <c r="D97" s="169"/>
      <c r="E97" s="705">
        <v>0</v>
      </c>
      <c r="F97" s="705">
        <v>0</v>
      </c>
      <c r="G97" s="169"/>
      <c r="H97" s="169"/>
      <c r="I97" s="705">
        <v>0</v>
      </c>
      <c r="J97" s="705">
        <v>0</v>
      </c>
      <c r="K97" s="169"/>
      <c r="L97" s="705"/>
      <c r="M97" s="705">
        <v>0</v>
      </c>
      <c r="N97" s="705">
        <v>0</v>
      </c>
      <c r="O97" s="169"/>
      <c r="P97" s="169"/>
      <c r="Q97" s="705">
        <v>0</v>
      </c>
      <c r="R97" s="705">
        <v>0</v>
      </c>
      <c r="S97" s="169"/>
      <c r="T97" s="169"/>
      <c r="U97" s="705">
        <v>0</v>
      </c>
      <c r="V97" s="705">
        <v>0</v>
      </c>
      <c r="W97" s="169"/>
      <c r="X97" s="169"/>
      <c r="Y97" s="705">
        <v>0</v>
      </c>
      <c r="Z97" s="705">
        <v>0</v>
      </c>
      <c r="AA97" s="169"/>
      <c r="AB97" s="169"/>
      <c r="AC97" s="705">
        <v>0</v>
      </c>
      <c r="AD97" s="705">
        <v>0</v>
      </c>
      <c r="AE97" s="169"/>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FT97" s="85"/>
      <c r="FU97" s="85"/>
      <c r="FV97" s="85"/>
      <c r="FW97" s="85"/>
      <c r="FX97" s="85"/>
      <c r="FY97" s="85"/>
      <c r="FZ97" s="85"/>
      <c r="GA97" s="85"/>
      <c r="GB97" s="85"/>
      <c r="GC97" s="85"/>
    </row>
    <row r="98" spans="1:185">
      <c r="A98" s="164"/>
      <c r="B98" s="165" t="s">
        <v>392</v>
      </c>
      <c r="C98" s="590">
        <v>0</v>
      </c>
      <c r="D98" s="594">
        <v>0</v>
      </c>
      <c r="E98" s="590">
        <v>0</v>
      </c>
      <c r="F98" s="594">
        <v>0</v>
      </c>
      <c r="G98" s="590">
        <v>-85.994</v>
      </c>
      <c r="H98" s="594">
        <v>-72.831999999999994</v>
      </c>
      <c r="I98" s="590">
        <v>-42.628999999999998</v>
      </c>
      <c r="J98" s="594">
        <v>-42.849999999999994</v>
      </c>
      <c r="K98" s="590">
        <v>-374.36</v>
      </c>
      <c r="L98" s="594">
        <v>-347.762</v>
      </c>
      <c r="M98" s="590">
        <v>-198.06800000000001</v>
      </c>
      <c r="N98" s="594">
        <v>-176.059</v>
      </c>
      <c r="O98" s="590">
        <v>-109.76300000000001</v>
      </c>
      <c r="P98" s="594">
        <v>-113.907</v>
      </c>
      <c r="Q98" s="590">
        <v>-54.976000000000006</v>
      </c>
      <c r="R98" s="594">
        <v>-57.352999999999994</v>
      </c>
      <c r="S98" s="590">
        <v>-25.343</v>
      </c>
      <c r="T98" s="594">
        <v>-24.884</v>
      </c>
      <c r="U98" s="590">
        <v>-13.045999999999999</v>
      </c>
      <c r="V98" s="594">
        <v>-12.341000000000001</v>
      </c>
      <c r="W98" s="590">
        <v>-4.6390000000000002</v>
      </c>
      <c r="X98" s="594">
        <v>0</v>
      </c>
      <c r="Y98" s="590">
        <v>-2.3290000000000002</v>
      </c>
      <c r="Z98" s="594">
        <v>0</v>
      </c>
      <c r="AA98" s="590">
        <v>-600.09900000000005</v>
      </c>
      <c r="AB98" s="594">
        <v>-559.38499999999999</v>
      </c>
      <c r="AC98" s="590">
        <v>-311.04800000000006</v>
      </c>
      <c r="AD98" s="594">
        <v>-288.60300000000001</v>
      </c>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FT98" s="85"/>
      <c r="FU98" s="85"/>
      <c r="FV98" s="85"/>
      <c r="FW98" s="85"/>
      <c r="FX98" s="85"/>
      <c r="FY98" s="85"/>
      <c r="FZ98" s="85"/>
      <c r="GA98" s="85"/>
      <c r="GB98" s="85"/>
      <c r="GC98" s="85"/>
    </row>
    <row r="99" spans="1:185">
      <c r="A99" s="164"/>
      <c r="B99" s="165" t="s">
        <v>393</v>
      </c>
      <c r="C99" s="590">
        <v>0</v>
      </c>
      <c r="D99" s="594">
        <v>0</v>
      </c>
      <c r="E99" s="590">
        <v>0</v>
      </c>
      <c r="F99" s="594">
        <v>0</v>
      </c>
      <c r="G99" s="590">
        <v>-6.0000000000000001E-3</v>
      </c>
      <c r="H99" s="594">
        <v>-1.042</v>
      </c>
      <c r="I99" s="590">
        <v>-5.0000000000000001E-3</v>
      </c>
      <c r="J99" s="594">
        <v>6.0999999999999943E-2</v>
      </c>
      <c r="K99" s="590">
        <v>0</v>
      </c>
      <c r="L99" s="594">
        <v>0</v>
      </c>
      <c r="M99" s="590">
        <v>0</v>
      </c>
      <c r="N99" s="594">
        <v>0</v>
      </c>
      <c r="O99" s="590">
        <v>6.1289999999999996</v>
      </c>
      <c r="P99" s="594">
        <v>0</v>
      </c>
      <c r="Q99" s="590">
        <v>-2.402000000000001</v>
      </c>
      <c r="R99" s="594">
        <v>0</v>
      </c>
      <c r="S99" s="590">
        <v>0</v>
      </c>
      <c r="T99" s="594">
        <v>-4.1269999999999998</v>
      </c>
      <c r="U99" s="590">
        <v>0</v>
      </c>
      <c r="V99" s="594">
        <v>0</v>
      </c>
      <c r="W99" s="590">
        <v>0</v>
      </c>
      <c r="X99" s="594">
        <v>0</v>
      </c>
      <c r="Y99" s="590">
        <v>0</v>
      </c>
      <c r="Z99" s="594">
        <v>0</v>
      </c>
      <c r="AA99" s="590">
        <v>6.1230000000000002</v>
      </c>
      <c r="AB99" s="594">
        <v>-5.1689999999999996</v>
      </c>
      <c r="AC99" s="590">
        <v>-2.4069999999999991</v>
      </c>
      <c r="AD99" s="594">
        <v>6.1000000000000831E-2</v>
      </c>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FT99" s="85"/>
      <c r="FU99" s="85"/>
      <c r="FV99" s="85"/>
      <c r="FW99" s="85"/>
      <c r="FX99" s="85"/>
      <c r="FY99" s="85"/>
      <c r="FZ99" s="85"/>
      <c r="GA99" s="85"/>
      <c r="GB99" s="85"/>
      <c r="GC99" s="85"/>
    </row>
    <row r="100" spans="1:185" ht="25.5">
      <c r="A100" s="164"/>
      <c r="B100" s="165" t="s">
        <v>394</v>
      </c>
      <c r="C100" s="590">
        <v>0</v>
      </c>
      <c r="D100" s="594">
        <v>0</v>
      </c>
      <c r="E100" s="590">
        <v>0</v>
      </c>
      <c r="F100" s="594">
        <v>0</v>
      </c>
      <c r="G100" s="590">
        <v>-28.379000000000001</v>
      </c>
      <c r="H100" s="594">
        <v>-11.944000000000001</v>
      </c>
      <c r="I100" s="590">
        <v>-13.632000000000001</v>
      </c>
      <c r="J100" s="594">
        <v>-6.4250000000000007</v>
      </c>
      <c r="K100" s="590">
        <v>-132.46199999999999</v>
      </c>
      <c r="L100" s="594">
        <v>-118.08199999999999</v>
      </c>
      <c r="M100" s="590">
        <v>-72.532999999999987</v>
      </c>
      <c r="N100" s="594">
        <v>-56.560999999999993</v>
      </c>
      <c r="O100" s="590">
        <v>-10.712</v>
      </c>
      <c r="P100" s="594">
        <v>-6.21</v>
      </c>
      <c r="Q100" s="590">
        <v>-5.242</v>
      </c>
      <c r="R100" s="594">
        <v>-2.0259999999999998</v>
      </c>
      <c r="S100" s="590">
        <v>9.1999999999999998E-2</v>
      </c>
      <c r="T100" s="594">
        <v>-5.1999999999999998E-2</v>
      </c>
      <c r="U100" s="590">
        <v>0.28200000000000003</v>
      </c>
      <c r="V100" s="594">
        <v>-6.2E-2</v>
      </c>
      <c r="W100" s="590">
        <v>-1.0999999999999999E-2</v>
      </c>
      <c r="X100" s="594">
        <v>0</v>
      </c>
      <c r="Y100" s="590">
        <v>-1.3999999999999999E-2</v>
      </c>
      <c r="Z100" s="594">
        <v>0</v>
      </c>
      <c r="AA100" s="590">
        <v>-171.47200000000001</v>
      </c>
      <c r="AB100" s="594">
        <v>-136.28800000000001</v>
      </c>
      <c r="AC100" s="590">
        <v>-91.13900000000001</v>
      </c>
      <c r="AD100" s="594">
        <v>-65.074000000000012</v>
      </c>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FT100" s="85"/>
      <c r="FU100" s="85"/>
      <c r="FV100" s="85"/>
      <c r="FW100" s="85"/>
      <c r="FX100" s="85"/>
      <c r="FY100" s="85"/>
      <c r="FZ100" s="85"/>
      <c r="GA100" s="85"/>
      <c r="GB100" s="85"/>
      <c r="GC100" s="85"/>
    </row>
    <row r="101" spans="1:185">
      <c r="A101" s="169"/>
      <c r="B101" s="169"/>
      <c r="C101" s="169"/>
      <c r="D101" s="169"/>
      <c r="E101" s="705">
        <v>0</v>
      </c>
      <c r="F101" s="705">
        <v>0</v>
      </c>
      <c r="G101" s="169"/>
      <c r="H101" s="169"/>
      <c r="I101" s="705">
        <v>0</v>
      </c>
      <c r="J101" s="705">
        <v>0</v>
      </c>
      <c r="K101" s="169"/>
      <c r="L101" s="705"/>
      <c r="M101" s="705">
        <v>0</v>
      </c>
      <c r="N101" s="705">
        <v>0</v>
      </c>
      <c r="O101" s="169"/>
      <c r="P101" s="169"/>
      <c r="Q101" s="705">
        <v>0</v>
      </c>
      <c r="R101" s="705">
        <v>0</v>
      </c>
      <c r="S101" s="169"/>
      <c r="T101" s="169"/>
      <c r="U101" s="705">
        <v>0</v>
      </c>
      <c r="V101" s="705">
        <v>0</v>
      </c>
      <c r="W101" s="169"/>
      <c r="X101" s="169"/>
      <c r="Y101" s="705">
        <v>0</v>
      </c>
      <c r="Z101" s="705">
        <v>0</v>
      </c>
      <c r="AA101" s="169"/>
      <c r="AB101" s="169"/>
      <c r="AC101" s="705">
        <v>0</v>
      </c>
      <c r="AD101" s="705">
        <v>0</v>
      </c>
      <c r="AE101" s="169"/>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FT101" s="85"/>
      <c r="FU101" s="85"/>
      <c r="FV101" s="85"/>
      <c r="FW101" s="85"/>
      <c r="FX101" s="85"/>
      <c r="FY101" s="85"/>
      <c r="FZ101" s="85"/>
      <c r="GA101" s="85"/>
      <c r="GB101" s="85"/>
      <c r="GC101" s="85"/>
    </row>
    <row r="102" spans="1:185" s="168" customFormat="1">
      <c r="A102" s="158" t="s">
        <v>395</v>
      </c>
      <c r="B102" s="159"/>
      <c r="C102" s="599">
        <v>0</v>
      </c>
      <c r="D102" s="593">
        <v>0</v>
      </c>
      <c r="E102" s="599">
        <v>0</v>
      </c>
      <c r="F102" s="593">
        <v>0</v>
      </c>
      <c r="G102" s="599">
        <v>54.195</v>
      </c>
      <c r="H102" s="593">
        <v>-54.088999999999999</v>
      </c>
      <c r="I102" s="599">
        <v>81.55</v>
      </c>
      <c r="J102" s="593">
        <v>-21.801000000000002</v>
      </c>
      <c r="K102" s="599">
        <v>505.10199999999998</v>
      </c>
      <c r="L102" s="593">
        <v>734.56700000000001</v>
      </c>
      <c r="M102" s="599">
        <v>231.86399999999998</v>
      </c>
      <c r="N102" s="593">
        <v>331.08800000000002</v>
      </c>
      <c r="O102" s="599">
        <v>673.44899999999996</v>
      </c>
      <c r="P102" s="593">
        <v>664.46799999999996</v>
      </c>
      <c r="Q102" s="599">
        <v>310.81199999999995</v>
      </c>
      <c r="R102" s="593">
        <v>332.52</v>
      </c>
      <c r="S102" s="599">
        <v>74.715999999999994</v>
      </c>
      <c r="T102" s="593">
        <v>35.097999999999999</v>
      </c>
      <c r="U102" s="599">
        <v>31.296999999999997</v>
      </c>
      <c r="V102" s="593">
        <v>4.384999999999998</v>
      </c>
      <c r="W102" s="599">
        <v>3.702</v>
      </c>
      <c r="X102" s="593">
        <v>-9.0259999999999998</v>
      </c>
      <c r="Y102" s="599">
        <v>1.2879999999999998</v>
      </c>
      <c r="Z102" s="593">
        <v>-4.9729999999999999</v>
      </c>
      <c r="AA102" s="599">
        <v>1311.164</v>
      </c>
      <c r="AB102" s="593">
        <v>1371.018</v>
      </c>
      <c r="AC102" s="599">
        <v>656.81100000000004</v>
      </c>
      <c r="AD102" s="593">
        <v>641.21900000000005</v>
      </c>
      <c r="AE102" s="689"/>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s="144"/>
      <c r="CA102" s="144"/>
      <c r="CB102" s="144"/>
      <c r="CC102" s="144"/>
      <c r="CD102" s="144"/>
      <c r="CE102" s="144"/>
      <c r="CF102" s="144"/>
      <c r="CG102" s="144"/>
      <c r="CH102" s="144"/>
      <c r="CI102" s="144"/>
      <c r="CJ102" s="144"/>
      <c r="CK102" s="144"/>
      <c r="CL102" s="144"/>
      <c r="CM102" s="144"/>
      <c r="CN102" s="144"/>
      <c r="CO102" s="144"/>
      <c r="CP102" s="144"/>
      <c r="CQ102" s="144"/>
      <c r="CR102" s="144"/>
      <c r="CS102" s="144"/>
      <c r="CT102" s="144"/>
      <c r="CU102" s="144"/>
      <c r="CV102" s="144"/>
      <c r="CW102" s="144"/>
      <c r="CX102" s="144"/>
      <c r="CY102" s="144"/>
      <c r="CZ102" s="144"/>
      <c r="DA102" s="144"/>
      <c r="DB102" s="144"/>
      <c r="DC102" s="144"/>
      <c r="DD102" s="144"/>
      <c r="DE102" s="144"/>
      <c r="DF102" s="144"/>
      <c r="DG102" s="144"/>
      <c r="DH102" s="144"/>
      <c r="DI102" s="144"/>
      <c r="DJ102" s="144"/>
      <c r="DK102" s="144"/>
      <c r="DL102" s="144"/>
      <c r="DM102" s="144"/>
      <c r="DN102" s="144"/>
      <c r="DO102" s="144"/>
      <c r="DP102" s="144"/>
      <c r="DQ102" s="144"/>
      <c r="DR102" s="144"/>
      <c r="DS102" s="144"/>
      <c r="DT102" s="144"/>
      <c r="DU102" s="144"/>
      <c r="DV102" s="144"/>
      <c r="DW102" s="144"/>
      <c r="DX102" s="144"/>
      <c r="DY102" s="144"/>
      <c r="DZ102" s="144"/>
      <c r="EA102" s="144"/>
      <c r="EB102" s="144"/>
      <c r="EC102" s="144"/>
      <c r="ED102" s="144"/>
      <c r="EE102" s="144"/>
      <c r="EF102" s="144"/>
      <c r="EG102" s="144"/>
      <c r="EH102" s="144"/>
      <c r="EI102" s="144"/>
      <c r="EJ102" s="144"/>
      <c r="EK102" s="144"/>
      <c r="EL102" s="144"/>
      <c r="EM102" s="144"/>
      <c r="EN102" s="144"/>
      <c r="EO102" s="144"/>
      <c r="EP102" s="144"/>
      <c r="EQ102" s="144"/>
      <c r="ER102" s="144"/>
      <c r="ES102" s="144"/>
      <c r="ET102" s="144"/>
      <c r="EU102" s="144"/>
      <c r="EV102" s="144"/>
      <c r="EW102" s="144"/>
      <c r="EX102" s="144"/>
      <c r="EY102" s="144"/>
      <c r="EZ102" s="144"/>
      <c r="FA102" s="144"/>
      <c r="FB102" s="144"/>
      <c r="FC102" s="144"/>
      <c r="FD102" s="144"/>
      <c r="FE102" s="144"/>
      <c r="FF102" s="144"/>
      <c r="FG102" s="144"/>
      <c r="FH102" s="144"/>
      <c r="FI102" s="144"/>
      <c r="FJ102" s="144"/>
      <c r="FK102" s="144"/>
      <c r="FL102" s="144"/>
      <c r="FM102" s="144"/>
      <c r="FN102" s="144"/>
      <c r="FO102" s="144"/>
      <c r="FP102" s="144"/>
      <c r="FQ102" s="144"/>
      <c r="FR102" s="144"/>
      <c r="FS102" s="144"/>
      <c r="FT102" s="144"/>
      <c r="FU102" s="144"/>
      <c r="FV102" s="144"/>
      <c r="FW102" s="144"/>
      <c r="FX102" s="144"/>
      <c r="FY102" s="144"/>
      <c r="FZ102" s="144"/>
      <c r="GA102" s="144"/>
      <c r="GB102" s="144"/>
      <c r="GC102" s="144"/>
    </row>
    <row r="103" spans="1:185">
      <c r="A103" s="169"/>
      <c r="B103" s="169"/>
      <c r="C103" s="169"/>
      <c r="D103" s="169"/>
      <c r="E103" s="705">
        <v>0</v>
      </c>
      <c r="F103" s="705">
        <v>0</v>
      </c>
      <c r="G103" s="169"/>
      <c r="H103" s="169"/>
      <c r="I103" s="705">
        <v>0</v>
      </c>
      <c r="J103" s="705">
        <v>0</v>
      </c>
      <c r="K103" s="169"/>
      <c r="L103" s="705"/>
      <c r="M103" s="705">
        <v>0</v>
      </c>
      <c r="N103" s="705">
        <v>0</v>
      </c>
      <c r="O103" s="169"/>
      <c r="P103" s="169"/>
      <c r="Q103" s="705">
        <v>0</v>
      </c>
      <c r="R103" s="705">
        <v>0</v>
      </c>
      <c r="S103" s="169"/>
      <c r="T103" s="169"/>
      <c r="U103" s="705">
        <v>0</v>
      </c>
      <c r="V103" s="705">
        <v>0</v>
      </c>
      <c r="W103" s="169"/>
      <c r="X103" s="169"/>
      <c r="Y103" s="705">
        <v>0</v>
      </c>
      <c r="Z103" s="705">
        <v>0</v>
      </c>
      <c r="AA103" s="169"/>
      <c r="AB103" s="169"/>
      <c r="AC103" s="705">
        <v>0</v>
      </c>
      <c r="AD103" s="705">
        <v>0</v>
      </c>
      <c r="AE103" s="169"/>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FT103" s="85"/>
      <c r="FU103" s="85"/>
      <c r="FV103" s="85"/>
      <c r="FW103" s="85"/>
      <c r="FX103" s="85"/>
      <c r="FY103" s="85"/>
      <c r="FZ103" s="85"/>
      <c r="GA103" s="85"/>
      <c r="GB103" s="85"/>
      <c r="GC103" s="85"/>
    </row>
    <row r="104" spans="1:185" s="168" customFormat="1">
      <c r="A104" s="158" t="s">
        <v>396</v>
      </c>
      <c r="B104" s="159"/>
      <c r="C104" s="599">
        <v>0</v>
      </c>
      <c r="D104" s="593">
        <v>0</v>
      </c>
      <c r="E104" s="599">
        <v>0</v>
      </c>
      <c r="F104" s="593">
        <v>0</v>
      </c>
      <c r="G104" s="599">
        <v>22.64</v>
      </c>
      <c r="H104" s="593">
        <v>42.695999999999998</v>
      </c>
      <c r="I104" s="599">
        <v>40.631</v>
      </c>
      <c r="J104" s="593">
        <v>-48.844000000000008</v>
      </c>
      <c r="K104" s="599">
        <v>-231.10599999999999</v>
      </c>
      <c r="L104" s="593">
        <v>-379.75700000000001</v>
      </c>
      <c r="M104" s="599">
        <v>-132.69099999999997</v>
      </c>
      <c r="N104" s="593">
        <v>-198.29</v>
      </c>
      <c r="O104" s="599">
        <v>-157.42599999999999</v>
      </c>
      <c r="P104" s="593">
        <v>-130.523</v>
      </c>
      <c r="Q104" s="599">
        <v>-98.384999999999991</v>
      </c>
      <c r="R104" s="593">
        <v>-64.182000000000002</v>
      </c>
      <c r="S104" s="599">
        <v>-4.8250000000000002</v>
      </c>
      <c r="T104" s="593">
        <v>-5.87</v>
      </c>
      <c r="U104" s="599">
        <v>-2.6520000000000001</v>
      </c>
      <c r="V104" s="593">
        <v>-3.1750000000000003</v>
      </c>
      <c r="W104" s="599">
        <v>3.7320000000000002</v>
      </c>
      <c r="X104" s="593">
        <v>-63.360999999999997</v>
      </c>
      <c r="Y104" s="599">
        <v>-10.428000000000001</v>
      </c>
      <c r="Z104" s="593">
        <v>-41.317999999999998</v>
      </c>
      <c r="AA104" s="599">
        <v>-366.98500000000001</v>
      </c>
      <c r="AB104" s="593">
        <v>-536.81500000000005</v>
      </c>
      <c r="AC104" s="599">
        <v>-203.52500000000001</v>
      </c>
      <c r="AD104" s="593">
        <v>-355.80900000000008</v>
      </c>
      <c r="AE104" s="689"/>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s="144"/>
      <c r="CA104" s="144"/>
      <c r="CB104" s="144"/>
      <c r="CC104" s="144"/>
      <c r="CD104" s="144"/>
      <c r="CE104" s="144"/>
      <c r="CF104" s="144"/>
      <c r="CG104" s="144"/>
      <c r="CH104" s="144"/>
      <c r="CI104" s="144"/>
      <c r="CJ104" s="144"/>
      <c r="CK104" s="144"/>
      <c r="CL104" s="144"/>
      <c r="CM104" s="144"/>
      <c r="CN104" s="144"/>
      <c r="CO104" s="144"/>
      <c r="CP104" s="144"/>
      <c r="CQ104" s="144"/>
      <c r="CR104" s="144"/>
      <c r="CS104" s="144"/>
      <c r="CT104" s="144"/>
      <c r="CU104" s="144"/>
      <c r="CV104" s="144"/>
      <c r="CW104" s="144"/>
      <c r="CX104" s="144"/>
      <c r="CY104" s="144"/>
      <c r="CZ104" s="144"/>
      <c r="DA104" s="144"/>
      <c r="DB104" s="144"/>
      <c r="DC104" s="144"/>
      <c r="DD104" s="144"/>
      <c r="DE104" s="144"/>
      <c r="DF104" s="144"/>
      <c r="DG104" s="144"/>
      <c r="DH104" s="144"/>
      <c r="DI104" s="144"/>
      <c r="DJ104" s="144"/>
      <c r="DK104" s="144"/>
      <c r="DL104" s="144"/>
      <c r="DM104" s="144"/>
      <c r="DN104" s="144"/>
      <c r="DO104" s="144"/>
      <c r="DP104" s="144"/>
      <c r="DQ104" s="144"/>
      <c r="DR104" s="144"/>
      <c r="DS104" s="144"/>
      <c r="DT104" s="144"/>
      <c r="DU104" s="144"/>
      <c r="DV104" s="144"/>
      <c r="DW104" s="144"/>
      <c r="DX104" s="144"/>
      <c r="DY104" s="144"/>
      <c r="DZ104" s="144"/>
      <c r="EA104" s="144"/>
      <c r="EB104" s="144"/>
      <c r="EC104" s="144"/>
      <c r="ED104" s="144"/>
      <c r="EE104" s="144"/>
      <c r="EF104" s="144"/>
      <c r="EG104" s="144"/>
      <c r="EH104" s="144"/>
      <c r="EI104" s="144"/>
      <c r="EJ104" s="144"/>
      <c r="EK104" s="144"/>
      <c r="EL104" s="144"/>
      <c r="EM104" s="144"/>
      <c r="EN104" s="144"/>
      <c r="EO104" s="144"/>
      <c r="EP104" s="144"/>
      <c r="EQ104" s="144"/>
      <c r="ER104" s="144"/>
      <c r="ES104" s="144"/>
      <c r="ET104" s="144"/>
      <c r="EU104" s="144"/>
      <c r="EV104" s="144"/>
      <c r="EW104" s="144"/>
      <c r="EX104" s="144"/>
      <c r="EY104" s="144"/>
      <c r="EZ104" s="144"/>
      <c r="FA104" s="144"/>
      <c r="FB104" s="144"/>
      <c r="FC104" s="144"/>
      <c r="FD104" s="144"/>
      <c r="FE104" s="144"/>
      <c r="FF104" s="144"/>
      <c r="FG104" s="144"/>
      <c r="FH104" s="144"/>
      <c r="FI104" s="144"/>
      <c r="FJ104" s="144"/>
      <c r="FK104" s="144"/>
      <c r="FL104" s="144"/>
      <c r="FM104" s="144"/>
      <c r="FN104" s="144"/>
      <c r="FO104" s="144"/>
      <c r="FP104" s="144"/>
      <c r="FQ104" s="144"/>
      <c r="FR104" s="144"/>
      <c r="FS104" s="144"/>
      <c r="FT104" s="144"/>
      <c r="FU104" s="144"/>
      <c r="FV104" s="144"/>
      <c r="FW104" s="144"/>
      <c r="FX104" s="144"/>
      <c r="FY104" s="144"/>
      <c r="FZ104" s="144"/>
      <c r="GA104" s="144"/>
      <c r="GB104" s="144"/>
      <c r="GC104" s="144"/>
    </row>
    <row r="105" spans="1:185" s="168" customFormat="1">
      <c r="A105" s="158"/>
      <c r="B105" s="166" t="s">
        <v>397</v>
      </c>
      <c r="C105" s="599">
        <v>0</v>
      </c>
      <c r="D105" s="593">
        <v>0</v>
      </c>
      <c r="E105" s="599">
        <v>0</v>
      </c>
      <c r="F105" s="593">
        <v>0</v>
      </c>
      <c r="G105" s="599">
        <v>7.5679999999999996</v>
      </c>
      <c r="H105" s="593">
        <v>27.821000000000002</v>
      </c>
      <c r="I105" s="599">
        <v>3.4719999999999995</v>
      </c>
      <c r="J105" s="593">
        <v>13.979000000000001</v>
      </c>
      <c r="K105" s="599">
        <v>131.37100000000001</v>
      </c>
      <c r="L105" s="593">
        <v>158.44</v>
      </c>
      <c r="M105" s="599">
        <v>57.554000000000016</v>
      </c>
      <c r="N105" s="593">
        <v>78.495999999999995</v>
      </c>
      <c r="O105" s="599">
        <v>13.702999999999999</v>
      </c>
      <c r="P105" s="593">
        <v>23.42</v>
      </c>
      <c r="Q105" s="599">
        <v>6.5219999999999994</v>
      </c>
      <c r="R105" s="593">
        <v>11.568000000000001</v>
      </c>
      <c r="S105" s="599">
        <v>2.3250000000000002</v>
      </c>
      <c r="T105" s="593">
        <v>2.2530000000000001</v>
      </c>
      <c r="U105" s="599">
        <v>1.1900000000000002</v>
      </c>
      <c r="V105" s="593">
        <v>1.1130000000000002</v>
      </c>
      <c r="W105" s="599">
        <v>35.482999999999997</v>
      </c>
      <c r="X105" s="593">
        <v>12.826000000000001</v>
      </c>
      <c r="Y105" s="599">
        <v>13.723999999999997</v>
      </c>
      <c r="Z105" s="593">
        <v>12.24</v>
      </c>
      <c r="AA105" s="599">
        <v>190.45</v>
      </c>
      <c r="AB105" s="593">
        <v>224.76</v>
      </c>
      <c r="AC105" s="599">
        <v>82.461999999999989</v>
      </c>
      <c r="AD105" s="593">
        <v>117.39599999999999</v>
      </c>
      <c r="AE105" s="169"/>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s="144"/>
      <c r="CA105" s="144"/>
      <c r="CB105" s="144"/>
      <c r="CC105" s="144"/>
      <c r="CD105" s="144"/>
      <c r="CE105" s="144"/>
      <c r="CF105" s="144"/>
      <c r="CG105" s="144"/>
      <c r="CH105" s="144"/>
      <c r="CI105" s="144"/>
      <c r="CJ105" s="144"/>
      <c r="CK105" s="144"/>
      <c r="CL105" s="144"/>
      <c r="CM105" s="144"/>
      <c r="CN105" s="144"/>
      <c r="CO105" s="144"/>
      <c r="CP105" s="144"/>
      <c r="CQ105" s="144"/>
      <c r="CR105" s="144"/>
      <c r="CS105" s="144"/>
      <c r="CT105" s="144"/>
      <c r="CU105" s="144"/>
      <c r="CV105" s="144"/>
      <c r="CW105" s="144"/>
      <c r="CX105" s="144"/>
      <c r="CY105" s="144"/>
      <c r="CZ105" s="144"/>
      <c r="DA105" s="144"/>
      <c r="DB105" s="144"/>
      <c r="DC105" s="144"/>
      <c r="DD105" s="144"/>
      <c r="DE105" s="144"/>
      <c r="DF105" s="144"/>
      <c r="DG105" s="144"/>
      <c r="DH105" s="144"/>
      <c r="DI105" s="144"/>
      <c r="DJ105" s="144"/>
      <c r="DK105" s="144"/>
      <c r="DL105" s="144"/>
      <c r="DM105" s="144"/>
      <c r="DN105" s="144"/>
      <c r="DO105" s="144"/>
      <c r="DP105" s="144"/>
      <c r="DQ105" s="144"/>
      <c r="DR105" s="144"/>
      <c r="DS105" s="144"/>
      <c r="DT105" s="144"/>
      <c r="DU105" s="144"/>
      <c r="DV105" s="144"/>
      <c r="DW105" s="144"/>
      <c r="DX105" s="144"/>
      <c r="DY105" s="144"/>
      <c r="DZ105" s="144"/>
      <c r="EA105" s="144"/>
      <c r="EB105" s="144"/>
      <c r="EC105" s="144"/>
      <c r="ED105" s="144"/>
      <c r="EE105" s="144"/>
      <c r="EF105" s="144"/>
      <c r="EG105" s="144"/>
      <c r="EH105" s="144"/>
      <c r="EI105" s="144"/>
      <c r="EJ105" s="144"/>
      <c r="EK105" s="144"/>
      <c r="EL105" s="144"/>
      <c r="EM105" s="144"/>
      <c r="EN105" s="144"/>
      <c r="EO105" s="144"/>
      <c r="EP105" s="144"/>
      <c r="EQ105" s="144"/>
      <c r="ER105" s="144"/>
      <c r="ES105" s="144"/>
      <c r="ET105" s="144"/>
      <c r="EU105" s="144"/>
      <c r="EV105" s="144"/>
      <c r="EW105" s="144"/>
      <c r="EX105" s="144"/>
      <c r="EY105" s="144"/>
      <c r="EZ105" s="144"/>
      <c r="FA105" s="144"/>
      <c r="FB105" s="144"/>
      <c r="FC105" s="144"/>
      <c r="FD105" s="144"/>
      <c r="FE105" s="144"/>
      <c r="FF105" s="144"/>
      <c r="FG105" s="144"/>
      <c r="FH105" s="144"/>
      <c r="FI105" s="144"/>
      <c r="FJ105" s="144"/>
      <c r="FK105" s="144"/>
      <c r="FL105" s="144"/>
      <c r="FM105" s="144"/>
      <c r="FN105" s="144"/>
      <c r="FO105" s="144"/>
      <c r="FP105" s="144"/>
      <c r="FQ105" s="144"/>
      <c r="FR105" s="144"/>
      <c r="FS105" s="144"/>
      <c r="FT105" s="144"/>
      <c r="FU105" s="144"/>
      <c r="FV105" s="144"/>
      <c r="FW105" s="144"/>
      <c r="FX105" s="144"/>
      <c r="FY105" s="144"/>
      <c r="FZ105" s="144"/>
      <c r="GA105" s="144"/>
      <c r="GB105" s="144"/>
      <c r="GC105" s="144"/>
    </row>
    <row r="106" spans="1:185">
      <c r="A106" s="164"/>
      <c r="B106" s="171" t="s">
        <v>328</v>
      </c>
      <c r="C106" s="601">
        <v>0</v>
      </c>
      <c r="D106" s="594">
        <v>0</v>
      </c>
      <c r="E106" s="601">
        <v>0</v>
      </c>
      <c r="F106" s="594">
        <v>0</v>
      </c>
      <c r="G106" s="601">
        <v>2.7290000000000001</v>
      </c>
      <c r="H106" s="594">
        <v>13.116</v>
      </c>
      <c r="I106" s="601">
        <v>6.6000000000000281E-2</v>
      </c>
      <c r="J106" s="594">
        <v>6.8809999999999993</v>
      </c>
      <c r="K106" s="601">
        <v>22.867000000000001</v>
      </c>
      <c r="L106" s="594">
        <v>35.396999999999998</v>
      </c>
      <c r="M106" s="601">
        <v>12.65</v>
      </c>
      <c r="N106" s="594">
        <v>17.314</v>
      </c>
      <c r="O106" s="601">
        <v>7.3289999999999997</v>
      </c>
      <c r="P106" s="594">
        <v>8.8079999999999998</v>
      </c>
      <c r="Q106" s="601">
        <v>3.6919999999999997</v>
      </c>
      <c r="R106" s="594">
        <v>4.3490000000000002</v>
      </c>
      <c r="S106" s="601">
        <v>0.16600000000000001</v>
      </c>
      <c r="T106" s="594">
        <v>0.09</v>
      </c>
      <c r="U106" s="601">
        <v>8.3000000000000004E-2</v>
      </c>
      <c r="V106" s="594">
        <v>5.5999999999999994E-2</v>
      </c>
      <c r="W106" s="601">
        <v>35.491</v>
      </c>
      <c r="X106" s="594">
        <v>12.840999999999999</v>
      </c>
      <c r="Y106" s="601">
        <v>13.727999999999998</v>
      </c>
      <c r="Z106" s="594">
        <v>12.247999999999999</v>
      </c>
      <c r="AA106" s="601">
        <v>68.581999999999994</v>
      </c>
      <c r="AB106" s="594">
        <v>70.251999999999995</v>
      </c>
      <c r="AC106" s="601">
        <v>30.218999999999994</v>
      </c>
      <c r="AD106" s="594">
        <v>40.847999999999999</v>
      </c>
      <c r="AE106" s="169"/>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FT106" s="85"/>
      <c r="FU106" s="85"/>
      <c r="FV106" s="85"/>
      <c r="FW106" s="85"/>
      <c r="FX106" s="85"/>
      <c r="FY106" s="85"/>
      <c r="FZ106" s="85"/>
      <c r="GA106" s="85"/>
      <c r="GB106" s="85"/>
      <c r="GC106" s="85"/>
    </row>
    <row r="107" spans="1:185">
      <c r="A107" s="164"/>
      <c r="B107" s="171" t="s">
        <v>398</v>
      </c>
      <c r="C107" s="590">
        <v>0</v>
      </c>
      <c r="D107" s="594">
        <v>0</v>
      </c>
      <c r="E107" s="590">
        <v>0</v>
      </c>
      <c r="F107" s="594">
        <v>0</v>
      </c>
      <c r="G107" s="590">
        <v>4.8390000000000004</v>
      </c>
      <c r="H107" s="594">
        <v>14.705</v>
      </c>
      <c r="I107" s="590">
        <v>3.4060000000000006</v>
      </c>
      <c r="J107" s="594">
        <v>7.0979999999999999</v>
      </c>
      <c r="K107" s="590">
        <v>108.504</v>
      </c>
      <c r="L107" s="594">
        <v>123.04300000000001</v>
      </c>
      <c r="M107" s="590">
        <v>44.904000000000003</v>
      </c>
      <c r="N107" s="594">
        <v>61.182000000000009</v>
      </c>
      <c r="O107" s="590">
        <v>6.3739999999999997</v>
      </c>
      <c r="P107" s="594">
        <v>14.612</v>
      </c>
      <c r="Q107" s="590">
        <v>2.8299999999999996</v>
      </c>
      <c r="R107" s="594">
        <v>7.2190000000000003</v>
      </c>
      <c r="S107" s="590">
        <v>2.1589999999999998</v>
      </c>
      <c r="T107" s="594">
        <v>2.1629999999999998</v>
      </c>
      <c r="U107" s="590">
        <v>1.1069999999999998</v>
      </c>
      <c r="V107" s="594">
        <v>1.0569999999999997</v>
      </c>
      <c r="W107" s="590">
        <v>-8.0000000000000002E-3</v>
      </c>
      <c r="X107" s="594">
        <v>-1.4999999999999999E-2</v>
      </c>
      <c r="Y107" s="590">
        <v>-4.0000000000000001E-3</v>
      </c>
      <c r="Z107" s="594">
        <v>-8.0000000000000002E-3</v>
      </c>
      <c r="AA107" s="590">
        <v>121.86799999999999</v>
      </c>
      <c r="AB107" s="594">
        <v>154.50800000000001</v>
      </c>
      <c r="AC107" s="590">
        <v>52.242999999999995</v>
      </c>
      <c r="AD107" s="594">
        <v>76.548000000000016</v>
      </c>
      <c r="AE107" s="169"/>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FT107" s="85"/>
      <c r="FU107" s="85"/>
      <c r="FV107" s="85"/>
      <c r="FW107" s="85"/>
      <c r="FX107" s="85"/>
      <c r="FY107" s="85"/>
      <c r="FZ107" s="85"/>
      <c r="GA107" s="85"/>
      <c r="GB107" s="85"/>
      <c r="GC107" s="85"/>
    </row>
    <row r="108" spans="1:185" s="168" customFormat="1">
      <c r="A108" s="158"/>
      <c r="B108" s="166" t="s">
        <v>399</v>
      </c>
      <c r="C108" s="599">
        <v>0</v>
      </c>
      <c r="D108" s="593">
        <v>0</v>
      </c>
      <c r="E108" s="599">
        <v>0</v>
      </c>
      <c r="F108" s="593">
        <v>0</v>
      </c>
      <c r="G108" s="599">
        <v>-82.600999999999999</v>
      </c>
      <c r="H108" s="593">
        <v>-209.28</v>
      </c>
      <c r="I108" s="599">
        <v>-11.448999999999998</v>
      </c>
      <c r="J108" s="593">
        <v>-152.982</v>
      </c>
      <c r="K108" s="599">
        <v>-347.78800000000001</v>
      </c>
      <c r="L108" s="593">
        <v>-471.17200000000003</v>
      </c>
      <c r="M108" s="599">
        <v>-169.03200000000001</v>
      </c>
      <c r="N108" s="593">
        <v>-214.22500000000002</v>
      </c>
      <c r="O108" s="599">
        <v>-176.447</v>
      </c>
      <c r="P108" s="593">
        <v>-151.41399999999999</v>
      </c>
      <c r="Q108" s="599">
        <v>-107.452</v>
      </c>
      <c r="R108" s="593">
        <v>-72.478999999999985</v>
      </c>
      <c r="S108" s="599">
        <v>-6.1760000000000002</v>
      </c>
      <c r="T108" s="593">
        <v>-8.31</v>
      </c>
      <c r="U108" s="599">
        <v>-3.1</v>
      </c>
      <c r="V108" s="593">
        <v>-4.2930000000000001</v>
      </c>
      <c r="W108" s="599">
        <v>-18.736000000000001</v>
      </c>
      <c r="X108" s="593">
        <v>-57.31</v>
      </c>
      <c r="Y108" s="599">
        <v>-9.6989999999999998</v>
      </c>
      <c r="Z108" s="593">
        <v>-33.499000000000002</v>
      </c>
      <c r="AA108" s="599">
        <v>-631.74800000000005</v>
      </c>
      <c r="AB108" s="593">
        <v>-897.48599999999999</v>
      </c>
      <c r="AC108" s="599">
        <v>-300.73200000000003</v>
      </c>
      <c r="AD108" s="593">
        <v>-477.47800000000001</v>
      </c>
      <c r="AE108" s="689"/>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s="144"/>
      <c r="CA108" s="144"/>
      <c r="CB108" s="144"/>
      <c r="CC108" s="144"/>
      <c r="CD108" s="144"/>
      <c r="CE108" s="144"/>
      <c r="CF108" s="144"/>
      <c r="CG108" s="144"/>
      <c r="CH108" s="144"/>
      <c r="CI108" s="144"/>
      <c r="CJ108" s="144"/>
      <c r="CK108" s="144"/>
      <c r="CL108" s="144"/>
      <c r="CM108" s="144"/>
      <c r="CN108" s="144"/>
      <c r="CO108" s="144"/>
      <c r="CP108" s="144"/>
      <c r="CQ108" s="144"/>
      <c r="CR108" s="144"/>
      <c r="CS108" s="144"/>
      <c r="CT108" s="144"/>
      <c r="CU108" s="144"/>
      <c r="CV108" s="144"/>
      <c r="CW108" s="144"/>
      <c r="CX108" s="144"/>
      <c r="CY108" s="144"/>
      <c r="CZ108" s="144"/>
      <c r="DA108" s="144"/>
      <c r="DB108" s="144"/>
      <c r="DC108" s="144"/>
      <c r="DD108" s="144"/>
      <c r="DE108" s="144"/>
      <c r="DF108" s="144"/>
      <c r="DG108" s="144"/>
      <c r="DH108" s="144"/>
      <c r="DI108" s="144"/>
      <c r="DJ108" s="144"/>
      <c r="DK108" s="144"/>
      <c r="DL108" s="144"/>
      <c r="DM108" s="144"/>
      <c r="DN108" s="144"/>
      <c r="DO108" s="144"/>
      <c r="DP108" s="144"/>
      <c r="DQ108" s="144"/>
      <c r="DR108" s="144"/>
      <c r="DS108" s="144"/>
      <c r="DT108" s="144"/>
      <c r="DU108" s="144"/>
      <c r="DV108" s="144"/>
      <c r="DW108" s="144"/>
      <c r="DX108" s="144"/>
      <c r="DY108" s="144"/>
      <c r="DZ108" s="144"/>
      <c r="EA108" s="144"/>
      <c r="EB108" s="144"/>
      <c r="EC108" s="144"/>
      <c r="ED108" s="144"/>
      <c r="EE108" s="144"/>
      <c r="EF108" s="144"/>
      <c r="EG108" s="144"/>
      <c r="EH108" s="144"/>
      <c r="EI108" s="144"/>
      <c r="EJ108" s="144"/>
      <c r="EK108" s="144"/>
      <c r="EL108" s="144"/>
      <c r="EM108" s="144"/>
      <c r="EN108" s="144"/>
      <c r="EO108" s="144"/>
      <c r="EP108" s="144"/>
      <c r="EQ108" s="144"/>
      <c r="ER108" s="144"/>
      <c r="ES108" s="144"/>
      <c r="ET108" s="144"/>
      <c r="EU108" s="144"/>
      <c r="EV108" s="144"/>
      <c r="EW108" s="144"/>
      <c r="EX108" s="144"/>
      <c r="EY108" s="144"/>
      <c r="EZ108" s="144"/>
      <c r="FA108" s="144"/>
      <c r="FB108" s="144"/>
      <c r="FC108" s="144"/>
      <c r="FD108" s="144"/>
      <c r="FE108" s="144"/>
      <c r="FF108" s="144"/>
      <c r="FG108" s="144"/>
      <c r="FH108" s="144"/>
      <c r="FI108" s="144"/>
      <c r="FJ108" s="144"/>
      <c r="FK108" s="144"/>
      <c r="FL108" s="144"/>
      <c r="FM108" s="144"/>
      <c r="FN108" s="144"/>
      <c r="FO108" s="144"/>
      <c r="FP108" s="144"/>
      <c r="FQ108" s="144"/>
      <c r="FR108" s="144"/>
      <c r="FS108" s="144"/>
      <c r="FT108" s="144"/>
      <c r="FU108" s="144"/>
      <c r="FV108" s="144"/>
      <c r="FW108" s="144"/>
      <c r="FX108" s="144"/>
      <c r="FY108" s="144"/>
      <c r="FZ108" s="144"/>
      <c r="GA108" s="144"/>
      <c r="GB108" s="144"/>
      <c r="GC108" s="144"/>
    </row>
    <row r="109" spans="1:185">
      <c r="A109" s="164"/>
      <c r="B109" s="171" t="s">
        <v>400</v>
      </c>
      <c r="C109" s="590">
        <v>0</v>
      </c>
      <c r="D109" s="594">
        <v>0</v>
      </c>
      <c r="E109" s="590">
        <v>0</v>
      </c>
      <c r="F109" s="594">
        <v>0</v>
      </c>
      <c r="G109" s="590">
        <v>-3.2610000000000001</v>
      </c>
      <c r="H109" s="594">
        <v>-0.01</v>
      </c>
      <c r="I109" s="590">
        <v>-2.141</v>
      </c>
      <c r="J109" s="594">
        <v>-6.0000000000000001E-3</v>
      </c>
      <c r="K109" s="590">
        <v>-43.02</v>
      </c>
      <c r="L109" s="594">
        <v>-46.859000000000002</v>
      </c>
      <c r="M109" s="590">
        <v>-22.473000000000003</v>
      </c>
      <c r="N109" s="594">
        <v>-22.514000000000003</v>
      </c>
      <c r="O109" s="590">
        <v>-99.424000000000007</v>
      </c>
      <c r="P109" s="594">
        <v>-113.379</v>
      </c>
      <c r="Q109" s="590">
        <v>-48.095000000000006</v>
      </c>
      <c r="R109" s="594">
        <v>-55.095000000000006</v>
      </c>
      <c r="S109" s="590">
        <v>0</v>
      </c>
      <c r="T109" s="594">
        <v>0</v>
      </c>
      <c r="U109" s="590">
        <v>0</v>
      </c>
      <c r="V109" s="594">
        <v>0</v>
      </c>
      <c r="W109" s="590">
        <v>-1.8520000000000001</v>
      </c>
      <c r="X109" s="594">
        <v>-2.355</v>
      </c>
      <c r="Y109" s="590">
        <v>-1.8520000000000001</v>
      </c>
      <c r="Z109" s="594">
        <v>-2.355</v>
      </c>
      <c r="AA109" s="590">
        <v>-147.55699999999999</v>
      </c>
      <c r="AB109" s="594">
        <v>-162.60300000000001</v>
      </c>
      <c r="AC109" s="590">
        <v>-74.560999999999993</v>
      </c>
      <c r="AD109" s="594">
        <v>-79.970000000000013</v>
      </c>
      <c r="AE109" s="16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FT109" s="85"/>
      <c r="FU109" s="85"/>
      <c r="FV109" s="85"/>
      <c r="FW109" s="85"/>
      <c r="FX109" s="85"/>
      <c r="FY109" s="85"/>
      <c r="FZ109" s="85"/>
      <c r="GA109" s="85"/>
      <c r="GB109" s="85"/>
      <c r="GC109" s="85"/>
    </row>
    <row r="110" spans="1:185">
      <c r="A110" s="164"/>
      <c r="B110" s="171" t="s">
        <v>401</v>
      </c>
      <c r="C110" s="590">
        <v>0</v>
      </c>
      <c r="D110" s="594">
        <v>0</v>
      </c>
      <c r="E110" s="590">
        <v>0</v>
      </c>
      <c r="F110" s="594">
        <v>0</v>
      </c>
      <c r="G110" s="590">
        <v>0</v>
      </c>
      <c r="H110" s="594">
        <v>0</v>
      </c>
      <c r="I110" s="590">
        <v>0</v>
      </c>
      <c r="J110" s="594">
        <v>0</v>
      </c>
      <c r="K110" s="590">
        <v>-70.099999999999994</v>
      </c>
      <c r="L110" s="594">
        <v>-89.400999999999996</v>
      </c>
      <c r="M110" s="590">
        <v>-32.450999999999993</v>
      </c>
      <c r="N110" s="594">
        <v>-36.045999999999999</v>
      </c>
      <c r="O110" s="590">
        <v>-17.071999999999999</v>
      </c>
      <c r="P110" s="594">
        <v>-27.576000000000001</v>
      </c>
      <c r="Q110" s="590">
        <v>-8.1159999999999997</v>
      </c>
      <c r="R110" s="594">
        <v>-13.034000000000001</v>
      </c>
      <c r="S110" s="590">
        <v>0</v>
      </c>
      <c r="T110" s="594">
        <v>0</v>
      </c>
      <c r="U110" s="590">
        <v>0</v>
      </c>
      <c r="V110" s="594">
        <v>0</v>
      </c>
      <c r="W110" s="590">
        <v>-11.961</v>
      </c>
      <c r="X110" s="594">
        <v>-11.961</v>
      </c>
      <c r="Y110" s="590">
        <v>-5.9470000000000001</v>
      </c>
      <c r="Z110" s="594">
        <v>-5.9470000000000001</v>
      </c>
      <c r="AA110" s="590">
        <v>-99.132999999999996</v>
      </c>
      <c r="AB110" s="594">
        <v>-128.93799999999999</v>
      </c>
      <c r="AC110" s="590">
        <v>-46.513999999999996</v>
      </c>
      <c r="AD110" s="594">
        <v>-55.026999999999987</v>
      </c>
      <c r="AE110" s="169"/>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FT110" s="85"/>
      <c r="FU110" s="85"/>
      <c r="FV110" s="85"/>
      <c r="FW110" s="85"/>
      <c r="FX110" s="85"/>
      <c r="FY110" s="85"/>
      <c r="FZ110" s="85"/>
      <c r="GA110" s="85"/>
      <c r="GB110" s="85"/>
      <c r="GC110" s="85"/>
    </row>
    <row r="111" spans="1:185">
      <c r="A111" s="164"/>
      <c r="B111" s="171" t="s">
        <v>57</v>
      </c>
      <c r="C111" s="590">
        <v>0</v>
      </c>
      <c r="D111" s="594">
        <v>0</v>
      </c>
      <c r="E111" s="590">
        <v>0</v>
      </c>
      <c r="F111" s="594">
        <v>0</v>
      </c>
      <c r="G111" s="590">
        <v>-79.34</v>
      </c>
      <c r="H111" s="594">
        <v>-209.27</v>
      </c>
      <c r="I111" s="590">
        <v>-9.3080000000000069</v>
      </c>
      <c r="J111" s="594">
        <v>-152.976</v>
      </c>
      <c r="K111" s="590">
        <v>-234.66800000000001</v>
      </c>
      <c r="L111" s="594">
        <v>-334.91199999999998</v>
      </c>
      <c r="M111" s="590">
        <v>-114.108</v>
      </c>
      <c r="N111" s="594">
        <v>-155.66499999999996</v>
      </c>
      <c r="O111" s="590">
        <v>-59.951000000000001</v>
      </c>
      <c r="P111" s="594">
        <v>-10.459</v>
      </c>
      <c r="Q111" s="590">
        <v>-51.241</v>
      </c>
      <c r="R111" s="594">
        <v>-4.3499999999999996</v>
      </c>
      <c r="S111" s="590">
        <v>-6.1760000000000002</v>
      </c>
      <c r="T111" s="594">
        <v>-8.31</v>
      </c>
      <c r="U111" s="590">
        <v>-3.1</v>
      </c>
      <c r="V111" s="594">
        <v>-4.2930000000000001</v>
      </c>
      <c r="W111" s="590">
        <v>-4.923</v>
      </c>
      <c r="X111" s="594">
        <v>-42.994</v>
      </c>
      <c r="Y111" s="590">
        <v>-1.9</v>
      </c>
      <c r="Z111" s="594">
        <v>-25.196999999999999</v>
      </c>
      <c r="AA111" s="590">
        <v>-385.05799999999999</v>
      </c>
      <c r="AB111" s="594">
        <v>-605.94500000000005</v>
      </c>
      <c r="AC111" s="590">
        <v>-179.65699999999998</v>
      </c>
      <c r="AD111" s="594">
        <v>-342.48100000000005</v>
      </c>
      <c r="AE111" s="169"/>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FT111" s="85"/>
      <c r="FU111" s="85"/>
      <c r="FV111" s="85"/>
      <c r="FW111" s="85"/>
      <c r="FX111" s="85"/>
      <c r="FY111" s="85"/>
      <c r="FZ111" s="85"/>
      <c r="GA111" s="85"/>
      <c r="GB111" s="85"/>
      <c r="GC111" s="85"/>
    </row>
    <row r="112" spans="1:185">
      <c r="A112" s="164"/>
      <c r="B112" s="171" t="s">
        <v>402</v>
      </c>
      <c r="C112" s="590">
        <v>0</v>
      </c>
      <c r="D112" s="594">
        <v>0</v>
      </c>
      <c r="E112" s="590">
        <v>0</v>
      </c>
      <c r="F112" s="594">
        <v>0</v>
      </c>
      <c r="G112" s="590">
        <v>98.1</v>
      </c>
      <c r="H112" s="594">
        <v>213.15700000000001</v>
      </c>
      <c r="I112" s="590">
        <v>48.910999999999994</v>
      </c>
      <c r="J112" s="594">
        <v>86.243000000000009</v>
      </c>
      <c r="K112" s="590">
        <v>0</v>
      </c>
      <c r="L112" s="594">
        <v>0</v>
      </c>
      <c r="M112" s="590">
        <v>0</v>
      </c>
      <c r="N112" s="594">
        <v>0</v>
      </c>
      <c r="O112" s="590">
        <v>0</v>
      </c>
      <c r="P112" s="594">
        <v>0</v>
      </c>
      <c r="Q112" s="590">
        <v>0</v>
      </c>
      <c r="R112" s="594">
        <v>0</v>
      </c>
      <c r="S112" s="590">
        <v>0</v>
      </c>
      <c r="T112" s="594">
        <v>0</v>
      </c>
      <c r="U112" s="590">
        <v>0</v>
      </c>
      <c r="V112" s="594">
        <v>0</v>
      </c>
      <c r="W112" s="590">
        <v>0</v>
      </c>
      <c r="X112" s="594">
        <v>0</v>
      </c>
      <c r="Y112" s="590">
        <v>0</v>
      </c>
      <c r="Z112" s="594">
        <v>0</v>
      </c>
      <c r="AA112" s="590">
        <v>98.1</v>
      </c>
      <c r="AB112" s="594">
        <v>213.15700000000001</v>
      </c>
      <c r="AC112" s="590">
        <v>48.910999999999994</v>
      </c>
      <c r="AD112" s="594">
        <v>86.243000000000009</v>
      </c>
      <c r="AE112" s="169"/>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FT112" s="85"/>
      <c r="FU112" s="85"/>
      <c r="FV112" s="85"/>
      <c r="FW112" s="85"/>
      <c r="FX112" s="85"/>
      <c r="FY112" s="85"/>
      <c r="FZ112" s="85"/>
      <c r="GA112" s="85"/>
      <c r="GB112" s="85"/>
      <c r="GC112" s="85"/>
    </row>
    <row r="113" spans="1:185" s="168" customFormat="1">
      <c r="A113" s="178"/>
      <c r="B113" s="166" t="s">
        <v>403</v>
      </c>
      <c r="C113" s="599">
        <v>0</v>
      </c>
      <c r="D113" s="593">
        <v>0</v>
      </c>
      <c r="E113" s="599">
        <v>0</v>
      </c>
      <c r="F113" s="593">
        <v>0</v>
      </c>
      <c r="G113" s="599">
        <v>-0.42699999999999999</v>
      </c>
      <c r="H113" s="593">
        <v>10.997999999999999</v>
      </c>
      <c r="I113" s="599">
        <v>-0.30299999999999999</v>
      </c>
      <c r="J113" s="593">
        <v>3.9159999999999995</v>
      </c>
      <c r="K113" s="599">
        <v>-14.689</v>
      </c>
      <c r="L113" s="593">
        <v>-67.025000000000006</v>
      </c>
      <c r="M113" s="599">
        <v>-21.213000000000001</v>
      </c>
      <c r="N113" s="593">
        <v>-62.561000000000007</v>
      </c>
      <c r="O113" s="599">
        <v>5.3179999999999996</v>
      </c>
      <c r="P113" s="593">
        <v>-2.5289999999999999</v>
      </c>
      <c r="Q113" s="599">
        <v>2.5449999999999995</v>
      </c>
      <c r="R113" s="593">
        <v>-3.2709999999999999</v>
      </c>
      <c r="S113" s="599">
        <v>-0.97399999999999998</v>
      </c>
      <c r="T113" s="593">
        <v>0.187</v>
      </c>
      <c r="U113" s="599">
        <v>-0.74199999999999999</v>
      </c>
      <c r="V113" s="593">
        <v>5.0000000000000044E-3</v>
      </c>
      <c r="W113" s="599">
        <v>-13.015000000000001</v>
      </c>
      <c r="X113" s="593">
        <v>-18.876999999999999</v>
      </c>
      <c r="Y113" s="599">
        <v>-14.453000000000001</v>
      </c>
      <c r="Z113" s="593">
        <v>-20.058999999999997</v>
      </c>
      <c r="AA113" s="599">
        <v>-23.786999999999999</v>
      </c>
      <c r="AB113" s="593">
        <v>-77.245999999999995</v>
      </c>
      <c r="AC113" s="599">
        <v>-34.165999999999997</v>
      </c>
      <c r="AD113" s="593">
        <v>-81.97</v>
      </c>
      <c r="AE113" s="144"/>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s="144"/>
      <c r="CA113" s="144"/>
      <c r="CB113" s="144"/>
      <c r="CC113" s="144"/>
      <c r="CD113" s="144"/>
      <c r="CE113" s="144"/>
      <c r="CF113" s="144"/>
      <c r="CG113" s="144"/>
      <c r="CH113" s="144"/>
      <c r="CI113" s="144"/>
      <c r="CJ113" s="144"/>
      <c r="CK113" s="144"/>
      <c r="CL113" s="144"/>
      <c r="CM113" s="144"/>
      <c r="CN113" s="144"/>
      <c r="CO113" s="144"/>
      <c r="CP113" s="144"/>
      <c r="CQ113" s="144"/>
      <c r="CR113" s="144"/>
      <c r="CS113" s="144"/>
      <c r="CT113" s="144"/>
      <c r="CU113" s="144"/>
      <c r="CV113" s="144"/>
      <c r="CW113" s="144"/>
      <c r="CX113" s="144"/>
      <c r="CY113" s="144"/>
      <c r="CZ113" s="144"/>
      <c r="DA113" s="144"/>
      <c r="DB113" s="144"/>
      <c r="DC113" s="144"/>
      <c r="DD113" s="144"/>
      <c r="DE113" s="144"/>
      <c r="DF113" s="144"/>
      <c r="DG113" s="144"/>
      <c r="DH113" s="144"/>
      <c r="DI113" s="144"/>
      <c r="DJ113" s="144"/>
      <c r="DK113" s="144"/>
      <c r="DL113" s="144"/>
      <c r="DM113" s="144"/>
      <c r="DN113" s="144"/>
      <c r="DO113" s="144"/>
      <c r="DP113" s="144"/>
      <c r="DQ113" s="144"/>
      <c r="DR113" s="144"/>
      <c r="DS113" s="144"/>
      <c r="DT113" s="144"/>
      <c r="DU113" s="144"/>
      <c r="DV113" s="144"/>
      <c r="DW113" s="144"/>
      <c r="DX113" s="144"/>
      <c r="DY113" s="144"/>
      <c r="DZ113" s="144"/>
      <c r="EA113" s="144"/>
      <c r="EB113" s="144"/>
      <c r="EC113" s="144"/>
      <c r="ED113" s="144"/>
      <c r="EE113" s="144"/>
      <c r="EF113" s="144"/>
      <c r="EG113" s="144"/>
      <c r="EH113" s="144"/>
      <c r="EI113" s="144"/>
      <c r="EJ113" s="144"/>
      <c r="EK113" s="144"/>
      <c r="EL113" s="144"/>
      <c r="EM113" s="144"/>
      <c r="EN113" s="144"/>
      <c r="EO113" s="144"/>
      <c r="EP113" s="144"/>
      <c r="EQ113" s="144"/>
      <c r="ER113" s="144"/>
      <c r="ES113" s="144"/>
      <c r="ET113" s="144"/>
      <c r="EU113" s="144"/>
      <c r="EV113" s="144"/>
      <c r="EW113" s="144"/>
      <c r="EX113" s="144"/>
      <c r="EY113" s="144"/>
      <c r="EZ113" s="144"/>
      <c r="FA113" s="144"/>
      <c r="FB113" s="144"/>
      <c r="FC113" s="144"/>
      <c r="FD113" s="144"/>
      <c r="FE113" s="144"/>
      <c r="FF113" s="144"/>
      <c r="FG113" s="144"/>
      <c r="FH113" s="144"/>
      <c r="FI113" s="144"/>
      <c r="FJ113" s="144"/>
      <c r="FK113" s="144"/>
      <c r="FL113" s="144"/>
      <c r="FM113" s="144"/>
      <c r="FN113" s="144"/>
      <c r="FO113" s="144"/>
      <c r="FP113" s="144"/>
      <c r="FQ113" s="144"/>
      <c r="FR113" s="144"/>
      <c r="FS113" s="144"/>
      <c r="FT113" s="144"/>
      <c r="FU113" s="144"/>
      <c r="FV113" s="144"/>
      <c r="FW113" s="144"/>
      <c r="FX113" s="144"/>
      <c r="FY113" s="144"/>
      <c r="FZ113" s="144"/>
      <c r="GA113" s="144"/>
      <c r="GB113" s="144"/>
      <c r="GC113" s="144"/>
    </row>
    <row r="114" spans="1:185">
      <c r="A114" s="169"/>
      <c r="B114" s="169"/>
      <c r="C114" s="169"/>
      <c r="D114" s="169"/>
      <c r="E114" s="705">
        <v>0</v>
      </c>
      <c r="F114" s="705">
        <v>0</v>
      </c>
      <c r="G114" s="169"/>
      <c r="H114" s="169"/>
      <c r="I114" s="705">
        <v>0</v>
      </c>
      <c r="J114" s="705">
        <v>0</v>
      </c>
      <c r="K114" s="169"/>
      <c r="L114" s="705"/>
      <c r="M114" s="705">
        <v>0</v>
      </c>
      <c r="N114" s="705">
        <v>0</v>
      </c>
      <c r="O114" s="169"/>
      <c r="P114" s="169"/>
      <c r="Q114" s="705">
        <v>0</v>
      </c>
      <c r="R114" s="705">
        <v>0</v>
      </c>
      <c r="S114" s="169"/>
      <c r="T114" s="169"/>
      <c r="U114" s="705">
        <v>0</v>
      </c>
      <c r="V114" s="705">
        <v>0</v>
      </c>
      <c r="W114" s="169"/>
      <c r="X114" s="169"/>
      <c r="Y114" s="705">
        <v>0</v>
      </c>
      <c r="Z114" s="705">
        <v>0</v>
      </c>
      <c r="AA114" s="169"/>
      <c r="AB114" s="169"/>
      <c r="AC114" s="705">
        <v>0</v>
      </c>
      <c r="AD114" s="705">
        <v>0</v>
      </c>
      <c r="AE114" s="169"/>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FT114" s="85"/>
      <c r="FU114" s="85"/>
      <c r="FV114" s="85"/>
      <c r="FW114" s="85"/>
      <c r="FX114" s="85"/>
      <c r="FY114" s="85"/>
      <c r="FZ114" s="85"/>
      <c r="GA114" s="85"/>
      <c r="GB114" s="85"/>
      <c r="GC114" s="85"/>
    </row>
    <row r="115" spans="1:185" ht="25.5">
      <c r="A115" s="160"/>
      <c r="B115" s="165" t="s">
        <v>404</v>
      </c>
      <c r="C115" s="590">
        <v>0</v>
      </c>
      <c r="D115" s="594">
        <v>0</v>
      </c>
      <c r="E115" s="590">
        <v>0</v>
      </c>
      <c r="F115" s="594">
        <v>0</v>
      </c>
      <c r="G115" s="590">
        <v>-5.5E-2</v>
      </c>
      <c r="H115" s="594">
        <v>-4.2000000000000003E-2</v>
      </c>
      <c r="I115" s="590">
        <v>-5.5E-2</v>
      </c>
      <c r="J115" s="594">
        <v>-4.2000000000000003E-2</v>
      </c>
      <c r="K115" s="590">
        <v>-0.20499999999999999</v>
      </c>
      <c r="L115" s="594">
        <v>-0.27600000000000002</v>
      </c>
      <c r="M115" s="590">
        <v>-0.11399999999999999</v>
      </c>
      <c r="N115" s="594">
        <v>-0.18600000000000003</v>
      </c>
      <c r="O115" s="590">
        <v>-1.327</v>
      </c>
      <c r="P115" s="594">
        <v>-0.97</v>
      </c>
      <c r="Q115" s="590">
        <v>-0.92199999999999993</v>
      </c>
      <c r="R115" s="594">
        <v>0.16799999999999993</v>
      </c>
      <c r="S115" s="590">
        <v>0</v>
      </c>
      <c r="T115" s="594">
        <v>0</v>
      </c>
      <c r="U115" s="590">
        <v>0</v>
      </c>
      <c r="V115" s="594">
        <v>0</v>
      </c>
      <c r="W115" s="590">
        <v>-0.64300000000000002</v>
      </c>
      <c r="X115" s="594">
        <v>1.2809999999999999</v>
      </c>
      <c r="Y115" s="590">
        <v>0.36899999999999999</v>
      </c>
      <c r="Z115" s="594">
        <v>0.65999999999999992</v>
      </c>
      <c r="AA115" s="590">
        <v>-2.23</v>
      </c>
      <c r="AB115" s="594">
        <v>-7.0000000000000001E-3</v>
      </c>
      <c r="AC115" s="590">
        <v>-0.72199999999999998</v>
      </c>
      <c r="AD115" s="594">
        <v>0.6</v>
      </c>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FT115" s="85"/>
      <c r="FU115" s="85"/>
      <c r="FV115" s="85"/>
      <c r="FW115" s="85"/>
      <c r="FX115" s="85"/>
      <c r="FY115" s="85"/>
      <c r="FZ115" s="85"/>
      <c r="GA115" s="85"/>
      <c r="GB115" s="85"/>
      <c r="GC115" s="85"/>
    </row>
    <row r="116" spans="1:185">
      <c r="A116" s="164"/>
      <c r="B116" s="171" t="s">
        <v>405</v>
      </c>
      <c r="C116" s="590">
        <v>0</v>
      </c>
      <c r="D116" s="593">
        <v>0</v>
      </c>
      <c r="E116" s="590">
        <v>0</v>
      </c>
      <c r="F116" s="593">
        <v>0</v>
      </c>
      <c r="G116" s="590">
        <v>0</v>
      </c>
      <c r="H116" s="593">
        <v>0</v>
      </c>
      <c r="I116" s="590">
        <v>0</v>
      </c>
      <c r="J116" s="593">
        <v>-0.20399999999999999</v>
      </c>
      <c r="K116" s="590">
        <v>1.7999999999999999E-2</v>
      </c>
      <c r="L116" s="593">
        <v>0</v>
      </c>
      <c r="M116" s="590">
        <v>-1.0000000000000009E-3</v>
      </c>
      <c r="N116" s="593">
        <v>-0.21099999999999999</v>
      </c>
      <c r="O116" s="590">
        <v>0.51800000000000002</v>
      </c>
      <c r="P116" s="593">
        <v>5.2999999999999999E-2</v>
      </c>
      <c r="Q116" s="590">
        <v>0.51800000000000002</v>
      </c>
      <c r="R116" s="593">
        <v>0</v>
      </c>
      <c r="S116" s="590">
        <v>1E-3</v>
      </c>
      <c r="T116" s="593">
        <v>3.4000000000000002E-2</v>
      </c>
      <c r="U116" s="590">
        <v>0</v>
      </c>
      <c r="V116" s="593">
        <v>3.4000000000000002E-2</v>
      </c>
      <c r="W116" s="590">
        <v>0.02</v>
      </c>
      <c r="X116" s="593">
        <v>1.3120000000000001</v>
      </c>
      <c r="Y116" s="590">
        <v>1.4999999999999999E-2</v>
      </c>
      <c r="Z116" s="593">
        <v>1.2170000000000001</v>
      </c>
      <c r="AA116" s="590">
        <v>0.55700000000000005</v>
      </c>
      <c r="AB116" s="593">
        <v>1.399</v>
      </c>
      <c r="AC116" s="590">
        <v>0.53200000000000003</v>
      </c>
      <c r="AD116" s="593">
        <v>0.83600000000000008</v>
      </c>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FT116" s="85"/>
      <c r="FU116" s="85"/>
      <c r="FV116" s="85"/>
      <c r="FW116" s="85"/>
      <c r="FX116" s="85"/>
      <c r="FY116" s="85"/>
      <c r="FZ116" s="85"/>
      <c r="GA116" s="85"/>
      <c r="GB116" s="85"/>
      <c r="GC116" s="85"/>
    </row>
    <row r="117" spans="1:185">
      <c r="A117" s="164"/>
      <c r="B117" s="171" t="s">
        <v>406</v>
      </c>
      <c r="C117" s="590">
        <v>0</v>
      </c>
      <c r="D117" s="594">
        <v>0</v>
      </c>
      <c r="E117" s="590">
        <v>0</v>
      </c>
      <c r="F117" s="594">
        <v>0</v>
      </c>
      <c r="G117" s="590">
        <v>0</v>
      </c>
      <c r="H117" s="594">
        <v>0</v>
      </c>
      <c r="I117" s="590">
        <v>0</v>
      </c>
      <c r="J117" s="594">
        <v>-0.20399999999999999</v>
      </c>
      <c r="K117" s="590">
        <v>1.7999999999999999E-2</v>
      </c>
      <c r="L117" s="594">
        <v>0</v>
      </c>
      <c r="M117" s="590">
        <v>-1.0000000000000009E-3</v>
      </c>
      <c r="N117" s="594">
        <v>-0.21099999999999999</v>
      </c>
      <c r="O117" s="590">
        <v>0.51600000000000001</v>
      </c>
      <c r="P117" s="594">
        <v>0</v>
      </c>
      <c r="Q117" s="590">
        <v>0.51600000000000001</v>
      </c>
      <c r="R117" s="594">
        <v>0</v>
      </c>
      <c r="S117" s="590">
        <v>0</v>
      </c>
      <c r="T117" s="594">
        <v>0</v>
      </c>
      <c r="U117" s="590">
        <v>0</v>
      </c>
      <c r="V117" s="594">
        <v>0</v>
      </c>
      <c r="W117" s="590">
        <v>0</v>
      </c>
      <c r="X117" s="594">
        <v>0.50600000000000001</v>
      </c>
      <c r="Y117" s="590">
        <v>-2E-3</v>
      </c>
      <c r="Z117" s="594">
        <v>0.50600000000000001</v>
      </c>
      <c r="AA117" s="590">
        <v>0.53400000000000003</v>
      </c>
      <c r="AB117" s="594">
        <v>0.50600000000000001</v>
      </c>
      <c r="AC117" s="590">
        <v>0.51300000000000001</v>
      </c>
      <c r="AD117" s="594">
        <v>9.1000000000000025E-2</v>
      </c>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FT117" s="85"/>
      <c r="FU117" s="85"/>
      <c r="FV117" s="85"/>
      <c r="FW117" s="85"/>
      <c r="FX117" s="85"/>
      <c r="FY117" s="85"/>
      <c r="FZ117" s="85"/>
      <c r="GA117" s="85"/>
      <c r="GB117" s="85"/>
      <c r="GC117" s="85"/>
    </row>
    <row r="118" spans="1:185">
      <c r="A118" s="164"/>
      <c r="B118" s="171" t="s">
        <v>407</v>
      </c>
      <c r="C118" s="590">
        <v>0</v>
      </c>
      <c r="D118" s="594">
        <v>0</v>
      </c>
      <c r="E118" s="590">
        <v>0</v>
      </c>
      <c r="F118" s="594">
        <v>0</v>
      </c>
      <c r="G118" s="590">
        <v>0</v>
      </c>
      <c r="H118" s="594">
        <v>0</v>
      </c>
      <c r="I118" s="590">
        <v>0</v>
      </c>
      <c r="J118" s="594">
        <v>0</v>
      </c>
      <c r="K118" s="590">
        <v>0</v>
      </c>
      <c r="L118" s="594">
        <v>0</v>
      </c>
      <c r="M118" s="590">
        <v>0</v>
      </c>
      <c r="N118" s="594">
        <v>0</v>
      </c>
      <c r="O118" s="590">
        <v>2E-3</v>
      </c>
      <c r="P118" s="594">
        <v>5.2999999999999999E-2</v>
      </c>
      <c r="Q118" s="590">
        <v>2E-3</v>
      </c>
      <c r="R118" s="594">
        <v>0</v>
      </c>
      <c r="S118" s="590">
        <v>1E-3</v>
      </c>
      <c r="T118" s="594">
        <v>3.4000000000000002E-2</v>
      </c>
      <c r="U118" s="590">
        <v>0</v>
      </c>
      <c r="V118" s="594">
        <v>3.4000000000000002E-2</v>
      </c>
      <c r="W118" s="590">
        <v>0.02</v>
      </c>
      <c r="X118" s="594">
        <v>0.80600000000000005</v>
      </c>
      <c r="Y118" s="590">
        <v>1.7000000000000001E-2</v>
      </c>
      <c r="Z118" s="594">
        <v>0.71100000000000008</v>
      </c>
      <c r="AA118" s="590">
        <v>2.3E-2</v>
      </c>
      <c r="AB118" s="594">
        <v>0.89300000000000002</v>
      </c>
      <c r="AC118" s="590">
        <v>1.9E-2</v>
      </c>
      <c r="AD118" s="594">
        <v>0.745</v>
      </c>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FT118" s="85"/>
      <c r="FU118" s="85"/>
      <c r="FV118" s="85"/>
      <c r="FW118" s="85"/>
      <c r="FX118" s="85"/>
      <c r="FY118" s="85"/>
      <c r="FZ118" s="85"/>
      <c r="GA118" s="85"/>
      <c r="GB118" s="85"/>
      <c r="GC118" s="85"/>
    </row>
    <row r="119" spans="1:185">
      <c r="A119" s="169"/>
      <c r="B119" s="169"/>
      <c r="C119" s="169"/>
      <c r="D119" s="169"/>
      <c r="E119" s="705">
        <v>0</v>
      </c>
      <c r="F119" s="705">
        <v>0</v>
      </c>
      <c r="G119" s="169"/>
      <c r="H119" s="169"/>
      <c r="I119" s="705">
        <v>0</v>
      </c>
      <c r="J119" s="705">
        <v>0</v>
      </c>
      <c r="K119" s="169"/>
      <c r="L119" s="705"/>
      <c r="M119" s="705">
        <v>0</v>
      </c>
      <c r="N119" s="705">
        <v>0</v>
      </c>
      <c r="O119" s="169"/>
      <c r="P119" s="169"/>
      <c r="Q119" s="705">
        <v>0</v>
      </c>
      <c r="R119" s="705">
        <v>0</v>
      </c>
      <c r="S119" s="169"/>
      <c r="T119" s="169"/>
      <c r="U119" s="705">
        <v>0</v>
      </c>
      <c r="V119" s="705">
        <v>0</v>
      </c>
      <c r="W119" s="169"/>
      <c r="X119" s="169"/>
      <c r="Y119" s="705">
        <v>0</v>
      </c>
      <c r="Z119" s="705">
        <v>0</v>
      </c>
      <c r="AA119" s="169"/>
      <c r="AB119" s="169"/>
      <c r="AC119" s="705">
        <v>0</v>
      </c>
      <c r="AD119" s="705">
        <v>0</v>
      </c>
      <c r="AE119" s="16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FT119" s="85"/>
      <c r="FU119" s="85"/>
      <c r="FV119" s="85"/>
      <c r="FW119" s="85"/>
      <c r="FX119" s="85"/>
      <c r="FY119" s="85"/>
      <c r="FZ119" s="85"/>
      <c r="GA119" s="85"/>
      <c r="GB119" s="85"/>
      <c r="GC119" s="85"/>
    </row>
    <row r="120" spans="1:185" s="168" customFormat="1">
      <c r="A120" s="158" t="s">
        <v>408</v>
      </c>
      <c r="B120" s="159"/>
      <c r="C120" s="599">
        <v>0</v>
      </c>
      <c r="D120" s="593">
        <v>0</v>
      </c>
      <c r="E120" s="599">
        <v>0</v>
      </c>
      <c r="F120" s="593">
        <v>0</v>
      </c>
      <c r="G120" s="599">
        <v>76.78</v>
      </c>
      <c r="H120" s="593">
        <v>-11.435</v>
      </c>
      <c r="I120" s="599">
        <v>122.126</v>
      </c>
      <c r="J120" s="593">
        <v>-70.891000000000005</v>
      </c>
      <c r="K120" s="599">
        <v>273.80900000000003</v>
      </c>
      <c r="L120" s="593">
        <v>354.53399999999999</v>
      </c>
      <c r="M120" s="599">
        <v>99.058000000000021</v>
      </c>
      <c r="N120" s="593">
        <v>132.40099999999998</v>
      </c>
      <c r="O120" s="599">
        <v>515.21400000000006</v>
      </c>
      <c r="P120" s="593">
        <v>533.02800000000002</v>
      </c>
      <c r="Q120" s="599">
        <v>212.02300000000008</v>
      </c>
      <c r="R120" s="593">
        <v>268.50600000000003</v>
      </c>
      <c r="S120" s="599">
        <v>69.891999999999996</v>
      </c>
      <c r="T120" s="593">
        <v>29.262</v>
      </c>
      <c r="U120" s="599">
        <v>28.644999999999996</v>
      </c>
      <c r="V120" s="593">
        <v>1.2439999999999998</v>
      </c>
      <c r="W120" s="599">
        <v>6.8109999999999999</v>
      </c>
      <c r="X120" s="593">
        <v>-69.793999999999997</v>
      </c>
      <c r="Y120" s="599">
        <v>-8.7560000000000002</v>
      </c>
      <c r="Z120" s="593">
        <v>-44.414000000000001</v>
      </c>
      <c r="AA120" s="599">
        <v>942.50599999999997</v>
      </c>
      <c r="AB120" s="593">
        <v>835.59500000000003</v>
      </c>
      <c r="AC120" s="599">
        <v>453.09599999999995</v>
      </c>
      <c r="AD120" s="593">
        <v>286.846</v>
      </c>
      <c r="AE120" s="144"/>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s="144"/>
      <c r="CA120" s="144"/>
      <c r="CB120" s="144"/>
      <c r="CC120" s="144"/>
      <c r="CD120" s="144"/>
      <c r="CE120" s="144"/>
      <c r="CF120" s="144"/>
      <c r="CG120" s="144"/>
      <c r="CH120" s="144"/>
      <c r="CI120" s="144"/>
      <c r="CJ120" s="144"/>
      <c r="CK120" s="144"/>
      <c r="CL120" s="144"/>
      <c r="CM120" s="144"/>
      <c r="CN120" s="144"/>
      <c r="CO120" s="144"/>
      <c r="CP120" s="144"/>
      <c r="CQ120" s="144"/>
      <c r="CR120" s="144"/>
      <c r="CS120" s="144"/>
      <c r="CT120" s="144"/>
      <c r="CU120" s="144"/>
      <c r="CV120" s="144"/>
      <c r="CW120" s="144"/>
      <c r="CX120" s="144"/>
      <c r="CY120" s="144"/>
      <c r="CZ120" s="144"/>
      <c r="DA120" s="144"/>
      <c r="DB120" s="144"/>
      <c r="DC120" s="144"/>
      <c r="DD120" s="144"/>
      <c r="DE120" s="144"/>
      <c r="DF120" s="144"/>
      <c r="DG120" s="144"/>
      <c r="DH120" s="144"/>
      <c r="DI120" s="144"/>
      <c r="DJ120" s="144"/>
      <c r="DK120" s="144"/>
      <c r="DL120" s="144"/>
      <c r="DM120" s="144"/>
      <c r="DN120" s="144"/>
      <c r="DO120" s="144"/>
      <c r="DP120" s="144"/>
      <c r="DQ120" s="144"/>
      <c r="DR120" s="144"/>
      <c r="DS120" s="144"/>
      <c r="DT120" s="144"/>
      <c r="DU120" s="144"/>
      <c r="DV120" s="144"/>
      <c r="DW120" s="144"/>
      <c r="DX120" s="144"/>
      <c r="DY120" s="144"/>
      <c r="DZ120" s="144"/>
      <c r="EA120" s="144"/>
      <c r="EB120" s="144"/>
      <c r="EC120" s="144"/>
      <c r="ED120" s="144"/>
      <c r="EE120" s="144"/>
      <c r="EF120" s="144"/>
      <c r="EG120" s="144"/>
      <c r="EH120" s="144"/>
      <c r="EI120" s="144"/>
      <c r="EJ120" s="144"/>
      <c r="EK120" s="144"/>
      <c r="EL120" s="144"/>
      <c r="EM120" s="144"/>
      <c r="EN120" s="144"/>
      <c r="EO120" s="144"/>
      <c r="EP120" s="144"/>
      <c r="EQ120" s="144"/>
      <c r="ER120" s="144"/>
      <c r="ES120" s="144"/>
      <c r="ET120" s="144"/>
      <c r="EU120" s="144"/>
      <c r="EV120" s="144"/>
      <c r="EW120" s="144"/>
      <c r="EX120" s="144"/>
      <c r="EY120" s="144"/>
      <c r="EZ120" s="144"/>
      <c r="FA120" s="144"/>
      <c r="FB120" s="144"/>
      <c r="FC120" s="144"/>
      <c r="FD120" s="144"/>
      <c r="FE120" s="144"/>
      <c r="FF120" s="144"/>
      <c r="FG120" s="144"/>
      <c r="FH120" s="144"/>
      <c r="FI120" s="144"/>
      <c r="FJ120" s="144"/>
      <c r="FK120" s="144"/>
      <c r="FL120" s="144"/>
      <c r="FM120" s="144"/>
      <c r="FN120" s="144"/>
      <c r="FO120" s="144"/>
      <c r="FP120" s="144"/>
      <c r="FQ120" s="144"/>
      <c r="FR120" s="144"/>
      <c r="FS120" s="144"/>
      <c r="FT120" s="144"/>
      <c r="FU120" s="144"/>
      <c r="FV120" s="144"/>
      <c r="FW120" s="144"/>
      <c r="FX120" s="144"/>
      <c r="FY120" s="144"/>
      <c r="FZ120" s="144"/>
      <c r="GA120" s="144"/>
      <c r="GB120" s="144"/>
      <c r="GC120" s="144"/>
    </row>
    <row r="121" spans="1:185">
      <c r="A121" s="169"/>
      <c r="B121" s="169"/>
      <c r="C121" s="169"/>
      <c r="D121" s="169"/>
      <c r="E121" s="705">
        <v>0</v>
      </c>
      <c r="F121" s="705">
        <v>0</v>
      </c>
      <c r="G121" s="169"/>
      <c r="H121" s="169"/>
      <c r="I121" s="705">
        <v>0</v>
      </c>
      <c r="J121" s="705">
        <v>0</v>
      </c>
      <c r="K121" s="169"/>
      <c r="L121" s="705"/>
      <c r="M121" s="705">
        <v>0</v>
      </c>
      <c r="N121" s="705">
        <v>0</v>
      </c>
      <c r="O121" s="169"/>
      <c r="P121" s="169"/>
      <c r="Q121" s="705">
        <v>0</v>
      </c>
      <c r="R121" s="705">
        <v>0</v>
      </c>
      <c r="S121" s="169"/>
      <c r="T121" s="169"/>
      <c r="U121" s="705">
        <v>0</v>
      </c>
      <c r="V121" s="705">
        <v>0</v>
      </c>
      <c r="W121" s="169"/>
      <c r="X121" s="169"/>
      <c r="Y121" s="705">
        <v>0</v>
      </c>
      <c r="Z121" s="705">
        <v>0</v>
      </c>
      <c r="AA121" s="169"/>
      <c r="AB121" s="169"/>
      <c r="AC121" s="705">
        <v>0</v>
      </c>
      <c r="AD121" s="705">
        <v>0</v>
      </c>
      <c r="AE121" s="169"/>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FT121" s="85"/>
      <c r="FU121" s="85"/>
      <c r="FV121" s="85"/>
      <c r="FW121" s="85"/>
      <c r="FX121" s="85"/>
      <c r="FY121" s="85"/>
      <c r="FZ121" s="85"/>
      <c r="GA121" s="85"/>
      <c r="GB121" s="85"/>
      <c r="GC121" s="85"/>
    </row>
    <row r="122" spans="1:185">
      <c r="A122" s="164"/>
      <c r="B122" s="171" t="s">
        <v>409</v>
      </c>
      <c r="C122" s="590">
        <v>0</v>
      </c>
      <c r="D122" s="594">
        <v>0</v>
      </c>
      <c r="E122" s="590">
        <v>0</v>
      </c>
      <c r="F122" s="594">
        <v>0</v>
      </c>
      <c r="G122" s="590">
        <v>-32.164000000000001</v>
      </c>
      <c r="H122" s="594">
        <v>-27.33</v>
      </c>
      <c r="I122" s="590">
        <v>-58.921999999999997</v>
      </c>
      <c r="J122" s="594">
        <v>-3.6679999999999993</v>
      </c>
      <c r="K122" s="590">
        <v>-65.578000000000003</v>
      </c>
      <c r="L122" s="594">
        <v>-113.18899999999999</v>
      </c>
      <c r="M122" s="590">
        <v>-28.634</v>
      </c>
      <c r="N122" s="594">
        <v>-41.067999999999998</v>
      </c>
      <c r="O122" s="590">
        <v>-175.43799999999999</v>
      </c>
      <c r="P122" s="594">
        <v>-177.48400000000001</v>
      </c>
      <c r="Q122" s="590">
        <v>-75.461999999999989</v>
      </c>
      <c r="R122" s="594">
        <v>-85.097000000000008</v>
      </c>
      <c r="S122" s="590">
        <v>-23.431000000000001</v>
      </c>
      <c r="T122" s="594">
        <v>-11.244999999999999</v>
      </c>
      <c r="U122" s="590">
        <v>-11.123000000000001</v>
      </c>
      <c r="V122" s="594">
        <v>-1.7050000000000001</v>
      </c>
      <c r="W122" s="590">
        <v>-16.024000000000001</v>
      </c>
      <c r="X122" s="594">
        <v>-28.396000000000001</v>
      </c>
      <c r="Y122" s="590">
        <v>1.8170000000000002</v>
      </c>
      <c r="Z122" s="594">
        <v>-35.179000000000002</v>
      </c>
      <c r="AA122" s="590">
        <v>-312.63499999999999</v>
      </c>
      <c r="AB122" s="594">
        <v>-357.64400000000001</v>
      </c>
      <c r="AC122" s="590">
        <v>-172.32399999999998</v>
      </c>
      <c r="AD122" s="594">
        <v>-166.71700000000001</v>
      </c>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FT122" s="85"/>
      <c r="FU122" s="85"/>
      <c r="FV122" s="85"/>
      <c r="FW122" s="85"/>
      <c r="FX122" s="85"/>
      <c r="FY122" s="85"/>
      <c r="FZ122" s="85"/>
      <c r="GA122" s="85"/>
      <c r="GB122" s="85"/>
      <c r="GC122" s="85"/>
    </row>
    <row r="123" spans="1:185">
      <c r="A123" s="169"/>
      <c r="B123" s="169"/>
      <c r="C123" s="169"/>
      <c r="D123" s="169"/>
      <c r="E123" s="705">
        <v>0</v>
      </c>
      <c r="F123" s="705">
        <v>0</v>
      </c>
      <c r="G123" s="169"/>
      <c r="H123" s="169"/>
      <c r="I123" s="705">
        <v>0</v>
      </c>
      <c r="J123" s="705">
        <v>0</v>
      </c>
      <c r="K123" s="169"/>
      <c r="L123" s="705"/>
      <c r="M123" s="705">
        <v>0</v>
      </c>
      <c r="N123" s="705">
        <v>0</v>
      </c>
      <c r="O123" s="169"/>
      <c r="P123" s="169"/>
      <c r="Q123" s="705">
        <v>0</v>
      </c>
      <c r="R123" s="705">
        <v>0</v>
      </c>
      <c r="S123" s="169"/>
      <c r="T123" s="169"/>
      <c r="U123" s="705">
        <v>0</v>
      </c>
      <c r="V123" s="705">
        <v>0</v>
      </c>
      <c r="W123" s="169"/>
      <c r="X123" s="169"/>
      <c r="Y123" s="705">
        <v>0</v>
      </c>
      <c r="Z123" s="705">
        <v>0</v>
      </c>
      <c r="AA123" s="169"/>
      <c r="AB123" s="169"/>
      <c r="AC123" s="705">
        <v>0</v>
      </c>
      <c r="AD123" s="705">
        <v>0</v>
      </c>
      <c r="AE123" s="169"/>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FT123" s="85"/>
      <c r="FU123" s="85"/>
      <c r="FV123" s="85"/>
      <c r="FW123" s="85"/>
      <c r="FX123" s="85"/>
      <c r="FY123" s="85"/>
      <c r="FZ123" s="85"/>
      <c r="GA123" s="85"/>
      <c r="GB123" s="85"/>
      <c r="GC123" s="85"/>
    </row>
    <row r="124" spans="1:185" s="168" customFormat="1">
      <c r="A124" s="158" t="s">
        <v>410</v>
      </c>
      <c r="B124" s="159"/>
      <c r="C124" s="599">
        <v>0</v>
      </c>
      <c r="D124" s="597">
        <v>0</v>
      </c>
      <c r="E124" s="599">
        <v>0</v>
      </c>
      <c r="F124" s="597">
        <v>0</v>
      </c>
      <c r="G124" s="599">
        <v>44.616</v>
      </c>
      <c r="H124" s="597">
        <v>-38.765000000000001</v>
      </c>
      <c r="I124" s="599">
        <v>63.204000000000001</v>
      </c>
      <c r="J124" s="597">
        <v>-74.558999999999997</v>
      </c>
      <c r="K124" s="599">
        <v>208.23099999999999</v>
      </c>
      <c r="L124" s="597">
        <v>241.345</v>
      </c>
      <c r="M124" s="599">
        <v>70.424000000000007</v>
      </c>
      <c r="N124" s="597">
        <v>91.332999999999998</v>
      </c>
      <c r="O124" s="599">
        <v>339.77600000000001</v>
      </c>
      <c r="P124" s="597">
        <v>355.54399999999998</v>
      </c>
      <c r="Q124" s="599">
        <v>136.56100000000001</v>
      </c>
      <c r="R124" s="597">
        <v>183.40899999999999</v>
      </c>
      <c r="S124" s="599">
        <v>46.460999999999999</v>
      </c>
      <c r="T124" s="597">
        <v>18.016999999999999</v>
      </c>
      <c r="U124" s="599">
        <v>17.521999999999998</v>
      </c>
      <c r="V124" s="597">
        <v>-0.46100000000000207</v>
      </c>
      <c r="W124" s="599">
        <v>-9.2129999999999992</v>
      </c>
      <c r="X124" s="597">
        <v>-98.19</v>
      </c>
      <c r="Y124" s="599">
        <v>-6.9389999999999992</v>
      </c>
      <c r="Z124" s="597">
        <v>-79.592999999999989</v>
      </c>
      <c r="AA124" s="599">
        <v>629.87099999999998</v>
      </c>
      <c r="AB124" s="597">
        <v>477.95100000000002</v>
      </c>
      <c r="AC124" s="599">
        <v>280.77199999999999</v>
      </c>
      <c r="AD124" s="597">
        <v>120.12900000000002</v>
      </c>
      <c r="AE124" s="14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144"/>
      <c r="DC124" s="144"/>
      <c r="DD124" s="144"/>
      <c r="DE124" s="144"/>
      <c r="DF124" s="144"/>
      <c r="DG124" s="144"/>
      <c r="DH124" s="144"/>
      <c r="DI124" s="144"/>
      <c r="DJ124" s="144"/>
      <c r="DK124" s="144"/>
      <c r="DL124" s="144"/>
      <c r="DM124" s="144"/>
      <c r="DN124" s="144"/>
      <c r="DO124" s="144"/>
      <c r="DP124" s="144"/>
      <c r="DQ124" s="144"/>
      <c r="DR124" s="144"/>
      <c r="DS124" s="144"/>
      <c r="DT124" s="144"/>
      <c r="DU124" s="144"/>
      <c r="DV124" s="144"/>
      <c r="DW124" s="144"/>
      <c r="DX124" s="144"/>
      <c r="DY124" s="144"/>
      <c r="DZ124" s="144"/>
      <c r="EA124" s="144"/>
      <c r="EB124" s="144"/>
      <c r="EC124" s="144"/>
      <c r="ED124" s="144"/>
      <c r="EE124" s="144"/>
      <c r="EF124" s="144"/>
      <c r="EG124" s="144"/>
      <c r="EH124" s="144"/>
      <c r="EI124" s="144"/>
      <c r="EJ124" s="144"/>
      <c r="EK124" s="144"/>
      <c r="EL124" s="144"/>
      <c r="EM124" s="144"/>
      <c r="EN124" s="144"/>
      <c r="EO124" s="144"/>
      <c r="EP124" s="144"/>
      <c r="EQ124" s="144"/>
      <c r="ER124" s="144"/>
      <c r="ES124" s="144"/>
      <c r="ET124" s="144"/>
      <c r="EU124" s="144"/>
      <c r="EV124" s="144"/>
      <c r="EW124" s="144"/>
      <c r="EX124" s="144"/>
      <c r="EY124" s="144"/>
      <c r="EZ124" s="144"/>
      <c r="FA124" s="144"/>
      <c r="FB124" s="144"/>
      <c r="FC124" s="144"/>
      <c r="FD124" s="144"/>
      <c r="FE124" s="144"/>
      <c r="FF124" s="144"/>
      <c r="FG124" s="144"/>
      <c r="FH124" s="144"/>
      <c r="FI124" s="144"/>
      <c r="FJ124" s="144"/>
      <c r="FK124" s="144"/>
      <c r="FL124" s="144"/>
      <c r="FM124" s="144"/>
      <c r="FN124" s="144"/>
      <c r="FO124" s="144"/>
      <c r="FP124" s="144"/>
      <c r="FQ124" s="144"/>
      <c r="FR124" s="144"/>
      <c r="FS124" s="144"/>
      <c r="FT124" s="144"/>
      <c r="FU124" s="144"/>
      <c r="FV124" s="144"/>
      <c r="FW124" s="144"/>
      <c r="FX124" s="144"/>
      <c r="FY124" s="144"/>
      <c r="FZ124" s="144"/>
      <c r="GA124" s="144"/>
      <c r="GB124" s="144"/>
      <c r="GC124" s="144"/>
    </row>
    <row r="125" spans="1:185">
      <c r="A125" s="160"/>
      <c r="B125" s="165" t="s">
        <v>411</v>
      </c>
      <c r="C125" s="590">
        <v>0</v>
      </c>
      <c r="D125" s="598">
        <v>0</v>
      </c>
      <c r="E125" s="590">
        <v>0</v>
      </c>
      <c r="F125" s="598">
        <v>0</v>
      </c>
      <c r="G125" s="590">
        <v>0</v>
      </c>
      <c r="H125" s="598">
        <v>0</v>
      </c>
      <c r="I125" s="590">
        <v>0</v>
      </c>
      <c r="J125" s="598">
        <v>0</v>
      </c>
      <c r="K125" s="590">
        <v>0</v>
      </c>
      <c r="L125" s="598">
        <v>0</v>
      </c>
      <c r="M125" s="590">
        <v>0</v>
      </c>
      <c r="N125" s="598">
        <v>0</v>
      </c>
      <c r="O125" s="590">
        <v>0</v>
      </c>
      <c r="P125" s="598">
        <v>0</v>
      </c>
      <c r="Q125" s="590">
        <v>0</v>
      </c>
      <c r="R125" s="598">
        <v>0</v>
      </c>
      <c r="S125" s="590">
        <v>0</v>
      </c>
      <c r="T125" s="598">
        <v>0</v>
      </c>
      <c r="U125" s="590">
        <v>0</v>
      </c>
      <c r="V125" s="598">
        <v>0</v>
      </c>
      <c r="W125" s="590">
        <v>0</v>
      </c>
      <c r="X125" s="598">
        <v>2002.326</v>
      </c>
      <c r="Y125" s="590">
        <v>0</v>
      </c>
      <c r="Z125" s="598">
        <v>1872.076</v>
      </c>
      <c r="AA125" s="590">
        <v>0</v>
      </c>
      <c r="AB125" s="598">
        <v>2002.326</v>
      </c>
      <c r="AC125" s="590">
        <v>0</v>
      </c>
      <c r="AD125" s="598">
        <v>1872.076</v>
      </c>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FT125" s="85"/>
      <c r="FU125" s="85"/>
      <c r="FV125" s="85"/>
      <c r="FW125" s="85"/>
      <c r="FX125" s="85"/>
      <c r="FY125" s="85"/>
      <c r="FZ125" s="85"/>
      <c r="GA125" s="85"/>
      <c r="GB125" s="85"/>
      <c r="GC125" s="85"/>
    </row>
    <row r="126" spans="1:185" s="168" customFormat="1">
      <c r="A126" s="158" t="s">
        <v>412</v>
      </c>
      <c r="B126" s="159"/>
      <c r="C126" s="599">
        <v>0</v>
      </c>
      <c r="D126" s="597">
        <v>0</v>
      </c>
      <c r="E126" s="599">
        <v>0</v>
      </c>
      <c r="F126" s="597">
        <v>0</v>
      </c>
      <c r="G126" s="599">
        <v>44.616</v>
      </c>
      <c r="H126" s="597">
        <v>-38.765000000000001</v>
      </c>
      <c r="I126" s="599">
        <v>63.204000000000001</v>
      </c>
      <c r="J126" s="597">
        <v>-74.558999999999997</v>
      </c>
      <c r="K126" s="599">
        <v>208.23099999999999</v>
      </c>
      <c r="L126" s="597">
        <v>241.345</v>
      </c>
      <c r="M126" s="599">
        <v>70.424000000000007</v>
      </c>
      <c r="N126" s="597">
        <v>91.332999999999998</v>
      </c>
      <c r="O126" s="599">
        <v>339.77600000000001</v>
      </c>
      <c r="P126" s="597">
        <v>355.54399999999998</v>
      </c>
      <c r="Q126" s="599">
        <v>136.56100000000001</v>
      </c>
      <c r="R126" s="597">
        <v>183.40899999999999</v>
      </c>
      <c r="S126" s="599">
        <v>46.460999999999999</v>
      </c>
      <c r="T126" s="597">
        <v>18.016999999999999</v>
      </c>
      <c r="U126" s="599">
        <v>17.521999999999998</v>
      </c>
      <c r="V126" s="597">
        <v>-0.46100000000000207</v>
      </c>
      <c r="W126" s="599">
        <v>-9.2129999999999992</v>
      </c>
      <c r="X126" s="597">
        <v>1904.136</v>
      </c>
      <c r="Y126" s="599">
        <v>-6.9389999999999992</v>
      </c>
      <c r="Z126" s="597">
        <v>1792.4829999999999</v>
      </c>
      <c r="AA126" s="599">
        <v>629.87099999999998</v>
      </c>
      <c r="AB126" s="597">
        <v>2480.277</v>
      </c>
      <c r="AC126" s="599">
        <v>280.77199999999999</v>
      </c>
      <c r="AD126" s="597">
        <v>1992.2049999999999</v>
      </c>
      <c r="AE126" s="144"/>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s="144"/>
      <c r="CA126" s="144"/>
      <c r="CB126" s="144"/>
      <c r="CC126" s="144"/>
      <c r="CD126" s="144"/>
      <c r="CE126" s="144"/>
      <c r="CF126" s="144"/>
      <c r="CG126" s="144"/>
      <c r="CH126" s="144"/>
      <c r="CI126" s="144"/>
      <c r="CJ126" s="144"/>
      <c r="CK126" s="144"/>
      <c r="CL126" s="144"/>
      <c r="CM126" s="144"/>
      <c r="CN126" s="144"/>
      <c r="CO126" s="144"/>
      <c r="CP126" s="144"/>
      <c r="CQ126" s="144"/>
      <c r="CR126" s="144"/>
      <c r="CS126" s="144"/>
      <c r="CT126" s="144"/>
      <c r="CU126" s="144"/>
      <c r="CV126" s="144"/>
      <c r="CW126" s="144"/>
      <c r="CX126" s="144"/>
      <c r="CY126" s="144"/>
      <c r="CZ126" s="144"/>
      <c r="DA126" s="144"/>
      <c r="DB126" s="144"/>
      <c r="DC126" s="144"/>
      <c r="DD126" s="144"/>
      <c r="DE126" s="144"/>
      <c r="DF126" s="144"/>
      <c r="DG126" s="144"/>
      <c r="DH126" s="144"/>
      <c r="DI126" s="144"/>
      <c r="DJ126" s="144"/>
      <c r="DK126" s="144"/>
      <c r="DL126" s="144"/>
      <c r="DM126" s="144"/>
      <c r="DN126" s="144"/>
      <c r="DO126" s="144"/>
      <c r="DP126" s="144"/>
      <c r="DQ126" s="144"/>
      <c r="DR126" s="144"/>
      <c r="DS126" s="144"/>
      <c r="DT126" s="144"/>
      <c r="DU126" s="144"/>
      <c r="DV126" s="144"/>
      <c r="DW126" s="144"/>
      <c r="DX126" s="144"/>
      <c r="DY126" s="144"/>
      <c r="DZ126" s="144"/>
      <c r="EA126" s="144"/>
      <c r="EB126" s="144"/>
      <c r="EC126" s="144"/>
      <c r="ED126" s="144"/>
      <c r="EE126" s="144"/>
      <c r="EF126" s="144"/>
      <c r="EG126" s="144"/>
      <c r="EH126" s="144"/>
      <c r="EI126" s="144"/>
      <c r="EJ126" s="144"/>
      <c r="EK126" s="144"/>
      <c r="EL126" s="144"/>
      <c r="EM126" s="144"/>
      <c r="EN126" s="144"/>
      <c r="EO126" s="144"/>
      <c r="EP126" s="144"/>
      <c r="EQ126" s="144"/>
      <c r="ER126" s="144"/>
      <c r="ES126" s="144"/>
      <c r="ET126" s="144"/>
      <c r="EU126" s="144"/>
      <c r="EV126" s="144"/>
      <c r="EW126" s="144"/>
      <c r="EX126" s="144"/>
      <c r="EY126" s="144"/>
      <c r="EZ126" s="144"/>
      <c r="FA126" s="144"/>
      <c r="FB126" s="144"/>
      <c r="FC126" s="144"/>
      <c r="FD126" s="144"/>
      <c r="FE126" s="144"/>
      <c r="FF126" s="144"/>
      <c r="FG126" s="144"/>
      <c r="FH126" s="144"/>
      <c r="FI126" s="144"/>
      <c r="FJ126" s="144"/>
      <c r="FK126" s="144"/>
      <c r="FL126" s="144"/>
      <c r="FM126" s="144"/>
      <c r="FN126" s="144"/>
      <c r="FO126" s="144"/>
      <c r="FP126" s="144"/>
      <c r="FQ126" s="144"/>
      <c r="FR126" s="144"/>
      <c r="FS126" s="144"/>
      <c r="FT126" s="144"/>
      <c r="FU126" s="144"/>
      <c r="FV126" s="144"/>
      <c r="FW126" s="144"/>
      <c r="FX126" s="144"/>
      <c r="FY126" s="144"/>
      <c r="FZ126" s="144"/>
      <c r="GA126" s="144"/>
      <c r="GB126" s="144"/>
      <c r="GC126" s="144"/>
    </row>
    <row r="127" spans="1:185">
      <c r="A127" s="169"/>
      <c r="B127" s="169"/>
      <c r="C127" s="169"/>
      <c r="D127" s="169"/>
      <c r="E127" s="705">
        <v>0</v>
      </c>
      <c r="F127" s="705">
        <v>0</v>
      </c>
      <c r="G127" s="169"/>
      <c r="H127" s="169"/>
      <c r="I127" s="705">
        <v>0</v>
      </c>
      <c r="J127" s="705">
        <v>0</v>
      </c>
      <c r="K127" s="169"/>
      <c r="L127" s="705"/>
      <c r="M127" s="705">
        <v>0</v>
      </c>
      <c r="N127" s="705">
        <v>0</v>
      </c>
      <c r="O127" s="169"/>
      <c r="P127" s="169"/>
      <c r="Q127" s="705">
        <v>0</v>
      </c>
      <c r="R127" s="705">
        <v>0</v>
      </c>
      <c r="S127" s="169"/>
      <c r="T127" s="169"/>
      <c r="U127" s="705">
        <v>0</v>
      </c>
      <c r="V127" s="705">
        <v>0</v>
      </c>
      <c r="W127" s="169"/>
      <c r="X127" s="169"/>
      <c r="Y127" s="705">
        <v>0</v>
      </c>
      <c r="Z127" s="705">
        <v>0</v>
      </c>
      <c r="AA127" s="169"/>
      <c r="AB127" s="169"/>
      <c r="AC127" s="705">
        <v>0</v>
      </c>
      <c r="AD127" s="705">
        <v>0</v>
      </c>
      <c r="AE127" s="169"/>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FT127" s="85"/>
      <c r="FU127" s="85"/>
      <c r="FV127" s="85"/>
      <c r="FW127" s="85"/>
      <c r="FX127" s="85"/>
      <c r="FY127" s="85"/>
      <c r="FZ127" s="85"/>
      <c r="GA127" s="85"/>
      <c r="GB127" s="85"/>
      <c r="GC127" s="85"/>
    </row>
    <row r="128" spans="1:185">
      <c r="A128" s="160"/>
      <c r="B128" s="165" t="s">
        <v>413</v>
      </c>
      <c r="C128" s="599">
        <v>0</v>
      </c>
      <c r="D128" s="597">
        <v>0</v>
      </c>
      <c r="E128" s="599">
        <v>0</v>
      </c>
      <c r="F128" s="597">
        <v>0</v>
      </c>
      <c r="G128" s="599">
        <v>44.616</v>
      </c>
      <c r="H128" s="597">
        <v>-38.765000000000001</v>
      </c>
      <c r="I128" s="599">
        <v>63.204000000000001</v>
      </c>
      <c r="J128" s="597">
        <v>-74.558999999999997</v>
      </c>
      <c r="K128" s="599">
        <v>208.23099999999999</v>
      </c>
      <c r="L128" s="597">
        <v>241.345</v>
      </c>
      <c r="M128" s="599">
        <v>70.424000000000007</v>
      </c>
      <c r="N128" s="597">
        <v>91.332999999999998</v>
      </c>
      <c r="O128" s="599">
        <v>339.77600000000001</v>
      </c>
      <c r="P128" s="597">
        <v>355.54399999999998</v>
      </c>
      <c r="Q128" s="599">
        <v>136.56100000000001</v>
      </c>
      <c r="R128" s="597">
        <v>183.40899999999999</v>
      </c>
      <c r="S128" s="599">
        <v>46.460999999999999</v>
      </c>
      <c r="T128" s="597">
        <v>18.016999999999999</v>
      </c>
      <c r="U128" s="599">
        <v>17.521999999999998</v>
      </c>
      <c r="V128" s="597">
        <v>-0.46100000000000207</v>
      </c>
      <c r="W128" s="599">
        <v>-9.2129999999999992</v>
      </c>
      <c r="X128" s="597">
        <v>1904.136</v>
      </c>
      <c r="Y128" s="599">
        <v>-6.9389999999999992</v>
      </c>
      <c r="Z128" s="597">
        <v>1792.4829999999999</v>
      </c>
      <c r="AA128" s="599">
        <v>629.87099999999998</v>
      </c>
      <c r="AB128" s="597">
        <v>2480.277</v>
      </c>
      <c r="AC128" s="599">
        <v>280.77199999999999</v>
      </c>
      <c r="AD128" s="597">
        <v>1992.2049999999999</v>
      </c>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FT128" s="85"/>
      <c r="FU128" s="85"/>
      <c r="FV128" s="85"/>
      <c r="FW128" s="85"/>
      <c r="FX128" s="85"/>
      <c r="FY128" s="85"/>
      <c r="FZ128" s="85"/>
      <c r="GA128" s="85"/>
      <c r="GB128" s="85"/>
      <c r="GC128" s="85"/>
    </row>
    <row r="129" spans="1:185">
      <c r="A129" s="164"/>
      <c r="B129" s="166" t="s">
        <v>166</v>
      </c>
      <c r="C129" s="590">
        <v>0</v>
      </c>
      <c r="D129" s="593">
        <v>0</v>
      </c>
      <c r="E129" s="590">
        <v>0</v>
      </c>
      <c r="F129" s="593">
        <v>0</v>
      </c>
      <c r="G129" s="590">
        <v>0</v>
      </c>
      <c r="H129" s="593">
        <v>0</v>
      </c>
      <c r="I129" s="590">
        <v>0</v>
      </c>
      <c r="J129" s="593">
        <v>0</v>
      </c>
      <c r="K129" s="590">
        <v>0</v>
      </c>
      <c r="L129" s="593">
        <v>0</v>
      </c>
      <c r="M129" s="590">
        <v>0</v>
      </c>
      <c r="N129" s="593">
        <v>0</v>
      </c>
      <c r="O129" s="590">
        <v>0</v>
      </c>
      <c r="P129" s="593">
        <v>0</v>
      </c>
      <c r="Q129" s="590">
        <v>0</v>
      </c>
      <c r="R129" s="593">
        <v>0</v>
      </c>
      <c r="S129" s="590">
        <v>0</v>
      </c>
      <c r="T129" s="593">
        <v>0</v>
      </c>
      <c r="U129" s="590">
        <v>0</v>
      </c>
      <c r="V129" s="593">
        <v>0</v>
      </c>
      <c r="W129" s="590">
        <v>0</v>
      </c>
      <c r="X129" s="593">
        <v>0</v>
      </c>
      <c r="Y129" s="590">
        <v>0</v>
      </c>
      <c r="Z129" s="593">
        <v>0</v>
      </c>
      <c r="AA129" s="590">
        <v>432.161</v>
      </c>
      <c r="AB129" s="593">
        <v>2289.7359999999999</v>
      </c>
      <c r="AC129" s="590">
        <v>186.928</v>
      </c>
      <c r="AD129" s="593">
        <v>1930.6519999999998</v>
      </c>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FT129" s="85"/>
      <c r="FU129" s="85"/>
      <c r="FV129" s="85"/>
      <c r="FW129" s="85"/>
      <c r="FX129" s="85"/>
      <c r="FY129" s="85"/>
      <c r="FZ129" s="85"/>
      <c r="GA129" s="85"/>
      <c r="GB129" s="85"/>
      <c r="GC129" s="85"/>
    </row>
    <row r="130" spans="1:185">
      <c r="A130" s="164"/>
      <c r="B130" s="166" t="s">
        <v>91</v>
      </c>
      <c r="C130" s="590">
        <v>0</v>
      </c>
      <c r="D130" s="593">
        <v>0</v>
      </c>
      <c r="E130" s="590">
        <v>0</v>
      </c>
      <c r="F130" s="593">
        <v>0</v>
      </c>
      <c r="G130" s="590">
        <v>0</v>
      </c>
      <c r="H130" s="593">
        <v>0</v>
      </c>
      <c r="I130" s="590">
        <v>0</v>
      </c>
      <c r="J130" s="593">
        <v>0</v>
      </c>
      <c r="K130" s="590">
        <v>0</v>
      </c>
      <c r="L130" s="593">
        <v>0</v>
      </c>
      <c r="M130" s="590">
        <v>0</v>
      </c>
      <c r="N130" s="593">
        <v>0</v>
      </c>
      <c r="O130" s="590">
        <v>0</v>
      </c>
      <c r="P130" s="593">
        <v>0</v>
      </c>
      <c r="Q130" s="590">
        <v>0</v>
      </c>
      <c r="R130" s="593">
        <v>0</v>
      </c>
      <c r="S130" s="590">
        <v>0</v>
      </c>
      <c r="T130" s="593">
        <v>0</v>
      </c>
      <c r="U130" s="590">
        <v>0</v>
      </c>
      <c r="V130" s="593">
        <v>0</v>
      </c>
      <c r="W130" s="590">
        <v>0</v>
      </c>
      <c r="X130" s="593">
        <v>0</v>
      </c>
      <c r="Y130" s="590">
        <v>0</v>
      </c>
      <c r="Z130" s="593">
        <v>0</v>
      </c>
      <c r="AA130" s="590">
        <v>197.71</v>
      </c>
      <c r="AB130" s="593">
        <v>190.541</v>
      </c>
      <c r="AC130" s="590">
        <v>93.844000000000008</v>
      </c>
      <c r="AD130" s="593">
        <v>61.552999999999997</v>
      </c>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FT130" s="85"/>
      <c r="FU130" s="85"/>
      <c r="FV130" s="85"/>
      <c r="FW130" s="85"/>
      <c r="FX130" s="85"/>
      <c r="FY130" s="85"/>
      <c r="FZ130" s="85"/>
      <c r="GA130" s="85"/>
      <c r="GB130" s="85"/>
      <c r="GC130" s="85"/>
    </row>
    <row r="131" spans="1:185">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row>
    <row r="132" spans="1:185">
      <c r="A132" s="169"/>
      <c r="B132" s="169"/>
      <c r="C132" s="203"/>
      <c r="D132" s="169"/>
      <c r="E132" s="169"/>
      <c r="F132" s="169"/>
      <c r="G132" s="169"/>
      <c r="H132" s="169"/>
      <c r="I132" s="169"/>
      <c r="J132" s="169"/>
      <c r="K132" s="169"/>
      <c r="L132" s="169"/>
      <c r="M132" s="169"/>
      <c r="N132" s="169"/>
      <c r="O132" s="169"/>
      <c r="P132" s="169"/>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row>
    <row r="133" spans="1:185">
      <c r="A133" s="909" t="s">
        <v>0</v>
      </c>
      <c r="B133" s="910"/>
      <c r="C133" s="907" t="s">
        <v>324</v>
      </c>
      <c r="D133" s="908"/>
      <c r="E133" s="907" t="s">
        <v>5</v>
      </c>
      <c r="F133" s="908"/>
      <c r="G133" s="907" t="s">
        <v>6</v>
      </c>
      <c r="H133" s="908"/>
      <c r="I133" s="907" t="s">
        <v>7</v>
      </c>
      <c r="J133" s="908"/>
      <c r="K133" s="907" t="s">
        <v>44</v>
      </c>
      <c r="L133" s="908"/>
      <c r="M133" s="907" t="s">
        <v>325</v>
      </c>
      <c r="N133" s="908"/>
      <c r="O133" s="907" t="s">
        <v>47</v>
      </c>
      <c r="P133" s="919"/>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FD133" s="86"/>
      <c r="FE133" s="86"/>
      <c r="FF133" s="86"/>
      <c r="FG133" s="86"/>
      <c r="FH133" s="86"/>
      <c r="FI133" s="86"/>
      <c r="FJ133" s="86"/>
      <c r="FK133" s="86"/>
      <c r="FL133" s="86"/>
      <c r="FM133" s="86"/>
      <c r="FN133" s="86"/>
      <c r="FO133" s="86"/>
      <c r="FP133" s="86"/>
      <c r="FQ133" s="86"/>
      <c r="FR133" s="86"/>
      <c r="FS133" s="86"/>
    </row>
    <row r="134" spans="1:185">
      <c r="A134" s="915" t="s">
        <v>414</v>
      </c>
      <c r="B134" s="920"/>
      <c r="C134" s="586" t="s">
        <v>504</v>
      </c>
      <c r="D134" s="269" t="s">
        <v>505</v>
      </c>
      <c r="E134" s="586" t="s">
        <v>504</v>
      </c>
      <c r="F134" s="269" t="s">
        <v>505</v>
      </c>
      <c r="G134" s="586" t="s">
        <v>504</v>
      </c>
      <c r="H134" s="269" t="s">
        <v>505</v>
      </c>
      <c r="I134" s="586" t="s">
        <v>504</v>
      </c>
      <c r="J134" s="269" t="s">
        <v>505</v>
      </c>
      <c r="K134" s="586" t="s">
        <v>504</v>
      </c>
      <c r="L134" s="269" t="s">
        <v>505</v>
      </c>
      <c r="M134" s="586" t="s">
        <v>504</v>
      </c>
      <c r="N134" s="269" t="s">
        <v>505</v>
      </c>
      <c r="O134" s="586" t="s">
        <v>504</v>
      </c>
      <c r="P134" s="269" t="s">
        <v>505</v>
      </c>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FD134" s="86"/>
      <c r="FE134" s="86"/>
      <c r="FF134" s="86"/>
      <c r="FG134" s="86"/>
      <c r="FH134" s="86"/>
      <c r="FI134" s="86"/>
      <c r="FJ134" s="86"/>
      <c r="FK134" s="86"/>
      <c r="FL134" s="86"/>
      <c r="FM134" s="86"/>
      <c r="FN134" s="86"/>
      <c r="FO134" s="86"/>
      <c r="FP134" s="86"/>
      <c r="FQ134" s="86"/>
      <c r="FR134" s="86"/>
      <c r="FS134" s="86"/>
    </row>
    <row r="135" spans="1:185">
      <c r="A135" s="921"/>
      <c r="B135" s="922"/>
      <c r="C135" s="706" t="s">
        <v>222</v>
      </c>
      <c r="D135" s="707" t="s">
        <v>222</v>
      </c>
      <c r="E135" s="706" t="s">
        <v>222</v>
      </c>
      <c r="F135" s="707" t="s">
        <v>222</v>
      </c>
      <c r="G135" s="706" t="s">
        <v>222</v>
      </c>
      <c r="H135" s="707" t="s">
        <v>222</v>
      </c>
      <c r="I135" s="706" t="s">
        <v>222</v>
      </c>
      <c r="J135" s="707" t="s">
        <v>222</v>
      </c>
      <c r="K135" s="706" t="s">
        <v>222</v>
      </c>
      <c r="L135" s="707" t="s">
        <v>222</v>
      </c>
      <c r="M135" s="706" t="s">
        <v>222</v>
      </c>
      <c r="N135" s="707" t="s">
        <v>222</v>
      </c>
      <c r="O135" s="706" t="s">
        <v>222</v>
      </c>
      <c r="P135" s="707" t="s">
        <v>222</v>
      </c>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FD135" s="86"/>
      <c r="FE135" s="86"/>
      <c r="FF135" s="86"/>
      <c r="FG135" s="86"/>
      <c r="FH135" s="86"/>
      <c r="FI135" s="86"/>
      <c r="FJ135" s="86"/>
      <c r="FK135" s="86"/>
      <c r="FL135" s="86"/>
      <c r="FM135" s="86"/>
      <c r="FN135" s="86"/>
      <c r="FO135" s="86"/>
      <c r="FP135" s="86"/>
      <c r="FQ135" s="86"/>
      <c r="FR135" s="86"/>
      <c r="FS135" s="86"/>
    </row>
    <row r="136" spans="1:185">
      <c r="A136" s="169"/>
      <c r="B136" s="169"/>
      <c r="C136" s="169"/>
      <c r="D136" s="169"/>
      <c r="E136" s="169"/>
      <c r="F136" s="169"/>
      <c r="G136" s="169"/>
      <c r="H136" s="169"/>
      <c r="I136" s="169"/>
      <c r="J136" s="169"/>
      <c r="K136" s="169"/>
      <c r="L136" s="169"/>
      <c r="M136" s="169"/>
      <c r="N136" s="169"/>
      <c r="O136" s="169"/>
      <c r="P136" s="169"/>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FD136" s="86"/>
      <c r="FE136" s="86"/>
      <c r="FF136" s="86"/>
      <c r="FG136" s="86"/>
      <c r="FH136" s="86"/>
      <c r="FI136" s="86"/>
      <c r="FJ136" s="86"/>
      <c r="FK136" s="86"/>
      <c r="FL136" s="86"/>
      <c r="FM136" s="86"/>
      <c r="FN136" s="86"/>
      <c r="FO136" s="86"/>
      <c r="FP136" s="86"/>
      <c r="FQ136" s="86"/>
      <c r="FR136" s="86"/>
      <c r="FS136" s="86"/>
    </row>
    <row r="137" spans="1:185">
      <c r="A137" s="158"/>
      <c r="B137" s="171" t="s">
        <v>415</v>
      </c>
      <c r="C137" s="591">
        <v>0</v>
      </c>
      <c r="D137" s="275">
        <v>0</v>
      </c>
      <c r="E137" s="591">
        <v>57.744</v>
      </c>
      <c r="F137" s="275">
        <v>104.283</v>
      </c>
      <c r="G137" s="591">
        <v>279.858</v>
      </c>
      <c r="H137" s="275">
        <v>485.55700000000002</v>
      </c>
      <c r="I137" s="591">
        <v>687.49</v>
      </c>
      <c r="J137" s="275">
        <v>358.553</v>
      </c>
      <c r="K137" s="591">
        <v>40.527000000000001</v>
      </c>
      <c r="L137" s="275">
        <v>42.654000000000003</v>
      </c>
      <c r="M137" s="591">
        <v>-587.423</v>
      </c>
      <c r="N137" s="275">
        <v>20.501000000000001</v>
      </c>
      <c r="O137" s="591">
        <v>478.19600000000003</v>
      </c>
      <c r="P137" s="275">
        <v>1011.548</v>
      </c>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FD137" s="86"/>
      <c r="FE137" s="86"/>
      <c r="FF137" s="86"/>
      <c r="FG137" s="86"/>
      <c r="FH137" s="86"/>
      <c r="FI137" s="86"/>
      <c r="FJ137" s="86"/>
      <c r="FK137" s="86"/>
      <c r="FL137" s="86"/>
      <c r="FM137" s="86"/>
      <c r="FN137" s="86"/>
      <c r="FO137" s="86"/>
      <c r="FP137" s="86"/>
      <c r="FQ137" s="86"/>
      <c r="FR137" s="86"/>
      <c r="FS137" s="86"/>
    </row>
    <row r="138" spans="1:185">
      <c r="A138" s="158"/>
      <c r="B138" s="171" t="s">
        <v>416</v>
      </c>
      <c r="C138" s="591">
        <v>0</v>
      </c>
      <c r="D138" s="275">
        <v>0</v>
      </c>
      <c r="E138" s="591">
        <v>-43.055999999999997</v>
      </c>
      <c r="F138" s="275">
        <v>-82.480999999999995</v>
      </c>
      <c r="G138" s="591">
        <v>-500.38499999999999</v>
      </c>
      <c r="H138" s="275">
        <v>-716.03499999999997</v>
      </c>
      <c r="I138" s="591">
        <v>-278.32900000000001</v>
      </c>
      <c r="J138" s="275">
        <v>-280.76400000000001</v>
      </c>
      <c r="K138" s="591">
        <v>-7.67</v>
      </c>
      <c r="L138" s="275">
        <v>-18.809000000000001</v>
      </c>
      <c r="M138" s="591">
        <v>28.503</v>
      </c>
      <c r="N138" s="275">
        <v>4165.9610000000002</v>
      </c>
      <c r="O138" s="591">
        <v>-800.93700000000001</v>
      </c>
      <c r="P138" s="275">
        <v>3067.8719999999998</v>
      </c>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FD138" s="86"/>
      <c r="FE138" s="86"/>
      <c r="FF138" s="86"/>
      <c r="FG138" s="86"/>
      <c r="FH138" s="86"/>
      <c r="FI138" s="86"/>
      <c r="FJ138" s="86"/>
      <c r="FK138" s="86"/>
      <c r="FL138" s="86"/>
      <c r="FM138" s="86"/>
      <c r="FN138" s="86"/>
      <c r="FO138" s="86"/>
      <c r="FP138" s="86"/>
      <c r="FQ138" s="86"/>
      <c r="FR138" s="86"/>
      <c r="FS138" s="86"/>
    </row>
    <row r="139" spans="1:185">
      <c r="A139" s="158"/>
      <c r="B139" s="171" t="s">
        <v>417</v>
      </c>
      <c r="C139" s="591">
        <v>0</v>
      </c>
      <c r="D139" s="275">
        <v>0</v>
      </c>
      <c r="E139" s="591">
        <v>-2.8940000000000001</v>
      </c>
      <c r="F139" s="275">
        <v>-3.5000000000000003E-2</v>
      </c>
      <c r="G139" s="591">
        <v>-54.889000000000003</v>
      </c>
      <c r="H139" s="275">
        <v>-228.50200000000001</v>
      </c>
      <c r="I139" s="591">
        <v>-386.22199999999998</v>
      </c>
      <c r="J139" s="275">
        <v>-216.59800000000001</v>
      </c>
      <c r="K139" s="591">
        <v>-40.033999999999999</v>
      </c>
      <c r="L139" s="275">
        <v>-10.147</v>
      </c>
      <c r="M139" s="591">
        <v>-782.803</v>
      </c>
      <c r="N139" s="275">
        <v>-823.86599999999999</v>
      </c>
      <c r="O139" s="591">
        <v>-1266.8420000000001</v>
      </c>
      <c r="P139" s="275">
        <v>-1279.1479999999999</v>
      </c>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FD139" s="86"/>
      <c r="FE139" s="86"/>
      <c r="FF139" s="86"/>
      <c r="FG139" s="86"/>
      <c r="FH139" s="86"/>
      <c r="FI139" s="86"/>
      <c r="FJ139" s="86"/>
      <c r="FK139" s="86"/>
      <c r="FL139" s="86"/>
      <c r="FM139" s="86"/>
      <c r="FN139" s="86"/>
      <c r="FO139" s="86"/>
      <c r="FP139" s="86"/>
      <c r="FQ139" s="86"/>
      <c r="FR139" s="86"/>
      <c r="FS139" s="86"/>
    </row>
    <row r="140" spans="1:185" s="85" customFormat="1">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1:185" s="85" customFormat="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1:185" s="85" customFormat="1">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row>
    <row r="143" spans="1:185" s="85" customFormat="1">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row>
    <row r="144" spans="1:185" s="85" customFormat="1">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row>
    <row r="145" spans="36:81" s="85" customFormat="1">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row>
    <row r="146" spans="36:81" s="85" customFormat="1">
      <c r="AJ146"/>
      <c r="AK146"/>
      <c r="AL146"/>
      <c r="AM146"/>
      <c r="AN146"/>
      <c r="AO146"/>
      <c r="AP146"/>
      <c r="AQ146"/>
      <c r="AR146"/>
      <c r="AS146"/>
      <c r="AT146"/>
      <c r="AU146"/>
      <c r="AV146"/>
      <c r="AW146"/>
      <c r="AX146"/>
      <c r="AY146"/>
      <c r="AZ146"/>
      <c r="BA146"/>
      <c r="BB146"/>
    </row>
    <row r="147" spans="36:81" s="85" customFormat="1">
      <c r="AJ147"/>
      <c r="AK147"/>
      <c r="AL147"/>
      <c r="AM147"/>
      <c r="AN147"/>
      <c r="AO147"/>
      <c r="AP147"/>
      <c r="AQ147"/>
      <c r="AR147"/>
      <c r="AS147"/>
      <c r="AT147"/>
      <c r="AU147"/>
      <c r="AV147"/>
      <c r="AW147"/>
      <c r="AX147"/>
      <c r="AY147"/>
      <c r="AZ147"/>
      <c r="BA147"/>
      <c r="BB147"/>
    </row>
    <row r="148" spans="36:81" s="85" customFormat="1">
      <c r="AJ148"/>
      <c r="AK148"/>
      <c r="AL148"/>
      <c r="AM148"/>
      <c r="AN148"/>
      <c r="AO148"/>
      <c r="AP148"/>
      <c r="AQ148"/>
      <c r="AR148"/>
      <c r="AS148"/>
      <c r="AT148"/>
      <c r="AU148"/>
      <c r="AV148"/>
      <c r="AW148"/>
      <c r="AX148"/>
      <c r="AY148"/>
      <c r="AZ148"/>
      <c r="BA148"/>
      <c r="BB148"/>
    </row>
    <row r="149" spans="36:81" s="85" customFormat="1">
      <c r="AJ149"/>
      <c r="AK149"/>
      <c r="AL149"/>
      <c r="AM149"/>
      <c r="AN149"/>
      <c r="AO149"/>
      <c r="AP149"/>
      <c r="AQ149"/>
      <c r="AR149"/>
      <c r="AS149"/>
      <c r="AT149"/>
      <c r="AU149"/>
      <c r="AV149"/>
      <c r="AW149"/>
      <c r="AX149"/>
      <c r="AY149"/>
      <c r="AZ149"/>
      <c r="BA149"/>
      <c r="BB149"/>
    </row>
    <row r="150" spans="36:81" s="85" customFormat="1">
      <c r="AJ150"/>
      <c r="AK150"/>
      <c r="AL150"/>
      <c r="AM150"/>
      <c r="AN150"/>
      <c r="AO150"/>
      <c r="AP150"/>
      <c r="AQ150"/>
      <c r="AR150"/>
      <c r="AS150"/>
      <c r="AT150"/>
      <c r="AU150"/>
      <c r="AV150"/>
      <c r="AW150"/>
      <c r="AX150"/>
      <c r="AY150"/>
      <c r="AZ150"/>
      <c r="BA150"/>
      <c r="BB150"/>
    </row>
    <row r="151" spans="36:81" s="85" customFormat="1">
      <c r="AJ151"/>
      <c r="AK151"/>
      <c r="AL151"/>
      <c r="AM151"/>
      <c r="AN151"/>
      <c r="AO151"/>
      <c r="AP151"/>
      <c r="AQ151"/>
      <c r="AR151"/>
      <c r="AS151"/>
      <c r="AT151"/>
      <c r="AU151"/>
      <c r="AV151"/>
      <c r="AW151"/>
      <c r="AX151"/>
      <c r="AY151"/>
      <c r="AZ151"/>
      <c r="BA151"/>
      <c r="BB151"/>
    </row>
    <row r="152" spans="36:81" s="85" customFormat="1">
      <c r="AJ152"/>
      <c r="AK152"/>
      <c r="AL152"/>
      <c r="AM152"/>
      <c r="AN152"/>
      <c r="AO152"/>
      <c r="AP152"/>
      <c r="AQ152"/>
      <c r="AR152"/>
      <c r="AS152"/>
      <c r="AT152"/>
      <c r="AU152"/>
      <c r="AV152"/>
      <c r="AW152"/>
      <c r="AX152"/>
      <c r="AY152"/>
      <c r="AZ152"/>
      <c r="BA152"/>
      <c r="BB152"/>
    </row>
    <row r="153" spans="36:81" s="85" customFormat="1">
      <c r="AJ153"/>
      <c r="AK153"/>
      <c r="AL153"/>
      <c r="AM153"/>
      <c r="AN153"/>
      <c r="AO153"/>
      <c r="AP153"/>
      <c r="AQ153"/>
      <c r="AR153"/>
      <c r="AS153"/>
      <c r="AT153"/>
      <c r="AU153"/>
      <c r="AV153"/>
      <c r="AW153"/>
      <c r="AX153"/>
      <c r="AY153"/>
      <c r="AZ153"/>
      <c r="BA153"/>
      <c r="BB153"/>
    </row>
    <row r="154" spans="36:81" s="85" customFormat="1">
      <c r="AJ154"/>
      <c r="AK154"/>
      <c r="AL154"/>
      <c r="AM154"/>
      <c r="AN154"/>
      <c r="AO154"/>
      <c r="AP154"/>
      <c r="AQ154"/>
      <c r="AR154"/>
      <c r="AS154"/>
      <c r="AT154"/>
      <c r="AU154"/>
      <c r="AV154"/>
      <c r="AW154"/>
      <c r="AX154"/>
      <c r="AY154"/>
      <c r="AZ154"/>
      <c r="BA154"/>
      <c r="BB154"/>
    </row>
    <row r="155" spans="36:81" s="85" customFormat="1">
      <c r="AJ155"/>
      <c r="AK155"/>
      <c r="AL155"/>
      <c r="AM155"/>
      <c r="AN155"/>
      <c r="AO155"/>
      <c r="AP155"/>
      <c r="AQ155"/>
      <c r="AR155"/>
      <c r="AS155"/>
      <c r="AT155"/>
      <c r="AU155"/>
      <c r="AV155"/>
      <c r="AW155"/>
      <c r="AX155"/>
      <c r="AY155"/>
      <c r="AZ155"/>
      <c r="BA155"/>
      <c r="BB155"/>
    </row>
    <row r="156" spans="36:81" s="85" customFormat="1">
      <c r="AJ156"/>
      <c r="AK156"/>
      <c r="AL156"/>
      <c r="AM156"/>
      <c r="AN156"/>
      <c r="AO156"/>
      <c r="AP156"/>
      <c r="AQ156"/>
      <c r="AR156"/>
      <c r="AS156"/>
      <c r="AT156"/>
      <c r="AU156"/>
      <c r="AV156"/>
      <c r="AW156"/>
      <c r="AX156"/>
      <c r="AY156"/>
      <c r="AZ156"/>
      <c r="BA156"/>
      <c r="BB156"/>
    </row>
    <row r="157" spans="36:81" s="85" customFormat="1">
      <c r="AJ157"/>
      <c r="AK157"/>
      <c r="AL157"/>
      <c r="AM157"/>
      <c r="AN157"/>
      <c r="AO157"/>
      <c r="AP157"/>
      <c r="AQ157"/>
      <c r="AR157"/>
      <c r="AS157"/>
      <c r="AT157"/>
      <c r="AU157"/>
      <c r="AV157"/>
      <c r="AW157"/>
      <c r="AX157"/>
      <c r="AY157"/>
      <c r="AZ157"/>
      <c r="BA157"/>
      <c r="BB157"/>
    </row>
    <row r="158" spans="36:81" s="85" customFormat="1">
      <c r="AJ158"/>
      <c r="AK158"/>
      <c r="AL158"/>
      <c r="AM158"/>
      <c r="AN158"/>
      <c r="AO158"/>
      <c r="AP158"/>
      <c r="AQ158"/>
      <c r="AR158"/>
      <c r="AS158"/>
      <c r="AT158"/>
      <c r="AU158"/>
      <c r="AV158"/>
      <c r="AW158"/>
      <c r="AX158"/>
      <c r="AY158"/>
      <c r="AZ158"/>
      <c r="BA158"/>
      <c r="BB158"/>
    </row>
    <row r="159" spans="36:81" s="85" customFormat="1">
      <c r="AJ159"/>
      <c r="AK159"/>
      <c r="AL159"/>
      <c r="AM159"/>
      <c r="AN159"/>
      <c r="AO159"/>
      <c r="AP159"/>
      <c r="AQ159"/>
      <c r="AR159"/>
      <c r="AS159"/>
      <c r="AT159"/>
      <c r="AU159"/>
      <c r="AV159"/>
      <c r="AW159"/>
      <c r="AX159"/>
      <c r="AY159"/>
      <c r="AZ159"/>
      <c r="BA159"/>
      <c r="BB159"/>
    </row>
    <row r="160" spans="36:81" s="85" customFormat="1">
      <c r="AJ160"/>
      <c r="AK160"/>
      <c r="AL160"/>
      <c r="AM160"/>
      <c r="AN160"/>
      <c r="AO160"/>
      <c r="AP160"/>
      <c r="AQ160"/>
      <c r="AR160"/>
      <c r="AS160"/>
      <c r="AT160"/>
      <c r="AU160"/>
      <c r="AV160"/>
      <c r="AW160"/>
      <c r="AX160"/>
      <c r="AY160"/>
      <c r="AZ160"/>
      <c r="BA160"/>
      <c r="BB160"/>
    </row>
    <row r="161" spans="36:54" s="85" customFormat="1">
      <c r="AJ161"/>
      <c r="AK161"/>
      <c r="AL161"/>
      <c r="AM161"/>
      <c r="AN161"/>
      <c r="AO161"/>
      <c r="AP161"/>
      <c r="AQ161"/>
      <c r="AR161"/>
      <c r="AS161"/>
      <c r="AT161"/>
      <c r="AU161"/>
      <c r="AV161"/>
      <c r="AW161"/>
      <c r="AX161"/>
      <c r="AY161"/>
      <c r="AZ161"/>
      <c r="BA161"/>
      <c r="BB161"/>
    </row>
    <row r="162" spans="36:54" s="85" customFormat="1">
      <c r="AJ162"/>
      <c r="AK162"/>
      <c r="AL162"/>
      <c r="AM162"/>
      <c r="AN162"/>
      <c r="AO162"/>
      <c r="AP162"/>
      <c r="AQ162"/>
      <c r="AR162"/>
      <c r="AS162"/>
      <c r="AT162"/>
      <c r="AU162"/>
      <c r="AV162"/>
      <c r="AW162"/>
      <c r="AX162"/>
      <c r="AY162"/>
      <c r="AZ162"/>
      <c r="BA162"/>
      <c r="BB162"/>
    </row>
    <row r="163" spans="36:54" s="85" customFormat="1"/>
    <row r="164" spans="36:54" s="85" customFormat="1"/>
    <row r="165" spans="36:54" s="85" customFormat="1"/>
    <row r="166" spans="36:54" s="85" customFormat="1"/>
    <row r="167" spans="36:54" s="85" customFormat="1"/>
    <row r="168" spans="36:54" s="85" customFormat="1"/>
    <row r="169" spans="36:54" s="85" customFormat="1"/>
    <row r="170" spans="36:54" s="85" customFormat="1"/>
    <row r="171" spans="36:54" s="85" customFormat="1"/>
    <row r="172" spans="36:54" s="85" customFormat="1"/>
    <row r="173" spans="36:54" s="85" customFormat="1"/>
    <row r="174" spans="36:54" s="85" customFormat="1"/>
    <row r="175" spans="36:54" s="85" customFormat="1"/>
    <row r="176" spans="36:54" s="85" customFormat="1"/>
    <row r="177" s="85" customFormat="1"/>
    <row r="178" s="85" customFormat="1"/>
    <row r="179" s="85" customFormat="1"/>
    <row r="180" s="85" customFormat="1"/>
    <row r="181" s="85" customFormat="1"/>
    <row r="182" s="85" customFormat="1"/>
    <row r="183" s="85" customFormat="1"/>
    <row r="184" s="85" customFormat="1"/>
    <row r="185" s="85" customFormat="1"/>
    <row r="186" s="85" customFormat="1"/>
    <row r="187" s="85" customFormat="1"/>
    <row r="188" s="85" customFormat="1"/>
    <row r="189" s="85" customFormat="1"/>
    <row r="190" s="85" customFormat="1"/>
    <row r="191" s="85" customFormat="1"/>
    <row r="192" s="85" customFormat="1"/>
    <row r="193" s="85" customFormat="1"/>
    <row r="194" s="85" customFormat="1"/>
    <row r="195" s="85" customFormat="1"/>
    <row r="196" s="85" customFormat="1"/>
    <row r="197" s="85" customFormat="1"/>
    <row r="198" s="85" customFormat="1"/>
    <row r="199" s="85" customFormat="1"/>
    <row r="200" s="85" customFormat="1"/>
    <row r="201" s="85" customFormat="1"/>
    <row r="202" s="85" customFormat="1"/>
    <row r="203" s="85" customFormat="1"/>
  </sheetData>
  <mergeCells count="50">
    <mergeCell ref="AA74:AB74"/>
    <mergeCell ref="AC74:AD74"/>
    <mergeCell ref="AA73:AD73"/>
    <mergeCell ref="S73:V73"/>
    <mergeCell ref="S74:T74"/>
    <mergeCell ref="U74:V74"/>
    <mergeCell ref="W73:Z73"/>
    <mergeCell ref="W74:X74"/>
    <mergeCell ref="Y74:Z74"/>
    <mergeCell ref="O74:P74"/>
    <mergeCell ref="Q74:R74"/>
    <mergeCell ref="A134:B135"/>
    <mergeCell ref="A75:B76"/>
    <mergeCell ref="A133:B133"/>
    <mergeCell ref="C74:D74"/>
    <mergeCell ref="E74:F74"/>
    <mergeCell ref="G74:H74"/>
    <mergeCell ref="I74:J74"/>
    <mergeCell ref="G133:H133"/>
    <mergeCell ref="E133:F133"/>
    <mergeCell ref="C133:D133"/>
    <mergeCell ref="O133:P133"/>
    <mergeCell ref="M133:N133"/>
    <mergeCell ref="A73:B73"/>
    <mergeCell ref="C73:F73"/>
    <mergeCell ref="K73:N73"/>
    <mergeCell ref="O34:P34"/>
    <mergeCell ref="K2:L2"/>
    <mergeCell ref="O2:P2"/>
    <mergeCell ref="M2:N2"/>
    <mergeCell ref="K34:L34"/>
    <mergeCell ref="M34:N34"/>
    <mergeCell ref="O73:R73"/>
    <mergeCell ref="G73:J73"/>
    <mergeCell ref="K133:L133"/>
    <mergeCell ref="I133:J133"/>
    <mergeCell ref="K74:L74"/>
    <mergeCell ref="M74:N74"/>
    <mergeCell ref="A2:B2"/>
    <mergeCell ref="C2:D2"/>
    <mergeCell ref="E2:F2"/>
    <mergeCell ref="G2:H2"/>
    <mergeCell ref="I2:J2"/>
    <mergeCell ref="A3:B4"/>
    <mergeCell ref="A34:B34"/>
    <mergeCell ref="C34:D34"/>
    <mergeCell ref="E34:F34"/>
    <mergeCell ref="G34:H34"/>
    <mergeCell ref="I34:J34"/>
    <mergeCell ref="A35:B36"/>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144"/>
  <sheetViews>
    <sheetView showGridLines="0" topLeftCell="B1" zoomScale="83" zoomScaleNormal="83" workbookViewId="0">
      <selection activeCell="H15" sqref="H15"/>
    </sheetView>
  </sheetViews>
  <sheetFormatPr baseColWidth="10" defaultColWidth="11.42578125" defaultRowHeight="12.75"/>
  <cols>
    <col min="1" max="1" width="7" style="169" customWidth="1"/>
    <col min="2" max="2" width="58.7109375" style="169" customWidth="1"/>
    <col min="3" max="3" width="18.140625" style="169" customWidth="1"/>
    <col min="4" max="4" width="19" style="169" customWidth="1"/>
    <col min="5" max="5" width="18.42578125" style="169" customWidth="1"/>
    <col min="6" max="6" width="19.5703125" style="169" customWidth="1"/>
    <col min="7" max="7" width="17.5703125" style="169" customWidth="1"/>
    <col min="8" max="8" width="19.28515625" style="169" customWidth="1"/>
    <col min="9" max="9" width="18.140625" style="169" customWidth="1"/>
    <col min="10" max="10" width="20" style="169" customWidth="1"/>
    <col min="11" max="11" width="16.85546875" style="85" customWidth="1"/>
    <col min="12" max="12" width="15.85546875" style="85" customWidth="1"/>
    <col min="13" max="13" width="16.85546875" style="85" customWidth="1"/>
    <col min="14" max="15" width="15.5703125" style="85" customWidth="1"/>
    <col min="16" max="16" width="16.7109375" style="85" customWidth="1"/>
    <col min="17" max="17" width="15.85546875" style="85" customWidth="1"/>
    <col min="18" max="18" width="16" style="85" customWidth="1"/>
    <col min="19" max="20" width="11.42578125" style="85"/>
    <col min="21" max="21" width="50.28515625" style="85" bestFit="1" customWidth="1"/>
    <col min="22" max="29" width="11.42578125" style="85"/>
    <col min="42" max="16384" width="11.42578125" style="85"/>
  </cols>
  <sheetData>
    <row r="1" spans="1:41">
      <c r="A1" s="86"/>
      <c r="B1" s="85"/>
    </row>
    <row r="3" spans="1:41">
      <c r="A3" s="909" t="s">
        <v>418</v>
      </c>
      <c r="B3" s="910"/>
      <c r="C3" s="907" t="s">
        <v>48</v>
      </c>
      <c r="D3" s="908"/>
      <c r="E3" s="907" t="s">
        <v>53</v>
      </c>
      <c r="F3" s="908"/>
      <c r="G3" s="907" t="s">
        <v>419</v>
      </c>
      <c r="H3" s="908"/>
      <c r="I3" s="907" t="s">
        <v>47</v>
      </c>
      <c r="J3" s="908"/>
    </row>
    <row r="4" spans="1:41">
      <c r="A4" s="911" t="s">
        <v>326</v>
      </c>
      <c r="B4" s="930"/>
      <c r="C4" s="586" t="s">
        <v>500</v>
      </c>
      <c r="D4" s="588" t="s">
        <v>502</v>
      </c>
      <c r="E4" s="586" t="s">
        <v>500</v>
      </c>
      <c r="F4" s="588" t="s">
        <v>502</v>
      </c>
      <c r="G4" s="586" t="s">
        <v>500</v>
      </c>
      <c r="H4" s="588" t="s">
        <v>502</v>
      </c>
      <c r="I4" s="586" t="s">
        <v>500</v>
      </c>
      <c r="J4" s="588" t="s">
        <v>502</v>
      </c>
    </row>
    <row r="5" spans="1:41">
      <c r="A5" s="931"/>
      <c r="B5" s="932"/>
      <c r="C5" s="587" t="s">
        <v>222</v>
      </c>
      <c r="D5" s="270" t="s">
        <v>222</v>
      </c>
      <c r="E5" s="587" t="s">
        <v>222</v>
      </c>
      <c r="F5" s="270" t="s">
        <v>222</v>
      </c>
      <c r="G5" s="587" t="s">
        <v>222</v>
      </c>
      <c r="H5" s="270" t="s">
        <v>222</v>
      </c>
      <c r="I5" s="587" t="s">
        <v>222</v>
      </c>
      <c r="J5" s="270" t="s">
        <v>222</v>
      </c>
    </row>
    <row r="6" spans="1:41" s="144" customFormat="1">
      <c r="A6" s="172" t="s">
        <v>327</v>
      </c>
      <c r="B6" s="159"/>
      <c r="C6" s="584">
        <v>1378.4939999999999</v>
      </c>
      <c r="D6" s="271">
        <v>1323.8810000000001</v>
      </c>
      <c r="E6" s="584">
        <v>3870.5419999999999</v>
      </c>
      <c r="F6" s="271">
        <v>3549.1469999999999</v>
      </c>
      <c r="G6" s="584">
        <v>1022.783</v>
      </c>
      <c r="H6" s="271">
        <v>2546.3229999999999</v>
      </c>
      <c r="I6" s="584">
        <v>6271.8190000000004</v>
      </c>
      <c r="J6" s="271">
        <v>7419.3509999999997</v>
      </c>
      <c r="AD6"/>
      <c r="AE6"/>
      <c r="AF6"/>
      <c r="AG6"/>
      <c r="AH6"/>
      <c r="AI6"/>
      <c r="AJ6"/>
      <c r="AK6"/>
      <c r="AL6"/>
      <c r="AM6"/>
      <c r="AN6"/>
      <c r="AO6"/>
    </row>
    <row r="7" spans="1:41">
      <c r="A7" s="160"/>
      <c r="B7" s="161" t="s">
        <v>328</v>
      </c>
      <c r="C7" s="585">
        <v>360.91800000000001</v>
      </c>
      <c r="D7" s="272">
        <v>372.18</v>
      </c>
      <c r="E7" s="585">
        <v>355.22800000000001</v>
      </c>
      <c r="F7" s="272">
        <v>448.404</v>
      </c>
      <c r="G7" s="585">
        <v>858.64599999999996</v>
      </c>
      <c r="H7" s="272">
        <v>2255.5010000000002</v>
      </c>
      <c r="I7" s="585">
        <v>1574.7919999999999</v>
      </c>
      <c r="J7" s="272">
        <v>3076.085</v>
      </c>
    </row>
    <row r="8" spans="1:41">
      <c r="A8" s="160"/>
      <c r="B8" s="161" t="s">
        <v>329</v>
      </c>
      <c r="C8" s="585">
        <v>157.429</v>
      </c>
      <c r="D8" s="272">
        <v>206.64099999999999</v>
      </c>
      <c r="E8" s="585">
        <v>68.703000000000003</v>
      </c>
      <c r="F8" s="272">
        <v>46.33</v>
      </c>
      <c r="G8" s="585">
        <v>0.59199999999999997</v>
      </c>
      <c r="H8" s="272">
        <v>11.997</v>
      </c>
      <c r="I8" s="585">
        <v>226.72399999999999</v>
      </c>
      <c r="J8" s="272">
        <v>264.96800000000002</v>
      </c>
    </row>
    <row r="9" spans="1:41">
      <c r="A9" s="160"/>
      <c r="B9" s="161" t="s">
        <v>330</v>
      </c>
      <c r="C9" s="585">
        <v>53.512</v>
      </c>
      <c r="D9" s="272">
        <v>52.706000000000003</v>
      </c>
      <c r="E9" s="585">
        <v>347.28399999999999</v>
      </c>
      <c r="F9" s="272">
        <v>282.084</v>
      </c>
      <c r="G9" s="585">
        <v>113.658</v>
      </c>
      <c r="H9" s="272">
        <v>82.356999999999999</v>
      </c>
      <c r="I9" s="585">
        <v>514.45399999999995</v>
      </c>
      <c r="J9" s="272">
        <v>417.14699999999999</v>
      </c>
    </row>
    <row r="10" spans="1:41">
      <c r="A10" s="160"/>
      <c r="B10" s="161" t="s">
        <v>331</v>
      </c>
      <c r="C10" s="585">
        <v>409.67200000000003</v>
      </c>
      <c r="D10" s="272">
        <v>320.76900000000001</v>
      </c>
      <c r="E10" s="585">
        <v>2518.5659999999998</v>
      </c>
      <c r="F10" s="272">
        <v>2319.1170000000002</v>
      </c>
      <c r="G10" s="585">
        <v>119.244</v>
      </c>
      <c r="H10" s="272">
        <v>36.08</v>
      </c>
      <c r="I10" s="585">
        <v>3047.482</v>
      </c>
      <c r="J10" s="272">
        <v>2675.9659999999999</v>
      </c>
    </row>
    <row r="11" spans="1:41">
      <c r="A11" s="160"/>
      <c r="B11" s="161" t="s">
        <v>332</v>
      </c>
      <c r="C11" s="585">
        <v>217.608</v>
      </c>
      <c r="D11" s="272">
        <v>169.66399999999999</v>
      </c>
      <c r="E11" s="585">
        <v>13.728999999999999</v>
      </c>
      <c r="F11" s="272">
        <v>12.387</v>
      </c>
      <c r="G11" s="585">
        <v>-214.72200000000001</v>
      </c>
      <c r="H11" s="272">
        <v>-167.07599999999999</v>
      </c>
      <c r="I11" s="585">
        <v>16.614999999999998</v>
      </c>
      <c r="J11" s="272">
        <v>14.975</v>
      </c>
    </row>
    <row r="12" spans="1:41">
      <c r="A12" s="160"/>
      <c r="B12" s="165" t="s">
        <v>333</v>
      </c>
      <c r="C12" s="585">
        <v>94.186000000000007</v>
      </c>
      <c r="D12" s="272">
        <v>88.403000000000006</v>
      </c>
      <c r="E12" s="585">
        <v>419.98700000000002</v>
      </c>
      <c r="F12" s="272">
        <v>355.18799999999999</v>
      </c>
      <c r="G12" s="585">
        <v>19.068999999999999</v>
      </c>
      <c r="H12" s="272">
        <v>1.5840000000000001</v>
      </c>
      <c r="I12" s="585">
        <v>533.24199999999996</v>
      </c>
      <c r="J12" s="272">
        <v>445.17500000000001</v>
      </c>
    </row>
    <row r="13" spans="1:41">
      <c r="A13" s="160"/>
      <c r="B13" s="165" t="s">
        <v>334</v>
      </c>
      <c r="C13" s="585">
        <v>34.572000000000003</v>
      </c>
      <c r="D13" s="272">
        <v>62.792999999999999</v>
      </c>
      <c r="E13" s="585">
        <v>146.98099999999999</v>
      </c>
      <c r="F13" s="272">
        <v>85.578000000000003</v>
      </c>
      <c r="G13" s="585">
        <v>126.08499999999999</v>
      </c>
      <c r="H13" s="272">
        <v>130.66800000000001</v>
      </c>
      <c r="I13" s="585">
        <v>307.63799999999998</v>
      </c>
      <c r="J13" s="272">
        <v>279.03899999999999</v>
      </c>
    </row>
    <row r="14" spans="1:41">
      <c r="K14" s="169"/>
      <c r="L14" s="169"/>
      <c r="M14" s="169"/>
      <c r="N14" s="169"/>
      <c r="O14" s="169"/>
      <c r="P14" s="169"/>
      <c r="Q14" s="169"/>
    </row>
    <row r="15" spans="1:41" ht="25.5">
      <c r="A15" s="160"/>
      <c r="B15" s="165" t="s">
        <v>335</v>
      </c>
      <c r="C15" s="585">
        <v>50.597000000000001</v>
      </c>
      <c r="D15" s="273">
        <v>50.725000000000001</v>
      </c>
      <c r="E15" s="585">
        <v>6.4000000000000001E-2</v>
      </c>
      <c r="F15" s="273">
        <v>5.8999999999999997E-2</v>
      </c>
      <c r="G15" s="585">
        <v>0.21099999999999999</v>
      </c>
      <c r="H15" s="273">
        <v>195.21199999999999</v>
      </c>
      <c r="I15" s="585">
        <v>50.872</v>
      </c>
      <c r="J15" s="273">
        <v>245.99600000000001</v>
      </c>
    </row>
    <row r="16" spans="1:41">
      <c r="K16" s="169"/>
      <c r="L16" s="169"/>
      <c r="M16" s="169"/>
      <c r="N16" s="169"/>
      <c r="O16" s="169"/>
      <c r="P16" s="169"/>
      <c r="Q16" s="169"/>
    </row>
    <row r="17" spans="1:41" s="144" customFormat="1">
      <c r="A17" s="172" t="s">
        <v>336</v>
      </c>
      <c r="B17" s="159"/>
      <c r="C17" s="584">
        <v>11259.755999999999</v>
      </c>
      <c r="D17" s="274">
        <v>10118.146000000001</v>
      </c>
      <c r="E17" s="584">
        <v>15070.531999999999</v>
      </c>
      <c r="F17" s="274">
        <v>13317.456</v>
      </c>
      <c r="G17" s="584">
        <v>889.44799999999998</v>
      </c>
      <c r="H17" s="274">
        <v>629.38400000000001</v>
      </c>
      <c r="I17" s="584">
        <v>27219.736000000001</v>
      </c>
      <c r="J17" s="274">
        <v>24064.986000000001</v>
      </c>
      <c r="AD17"/>
      <c r="AE17"/>
      <c r="AF17"/>
      <c r="AG17"/>
      <c r="AH17"/>
      <c r="AI17"/>
      <c r="AJ17"/>
      <c r="AK17"/>
      <c r="AL17"/>
      <c r="AM17"/>
      <c r="AN17"/>
      <c r="AO17"/>
    </row>
    <row r="18" spans="1:41">
      <c r="A18" s="160"/>
      <c r="B18" s="161" t="s">
        <v>337</v>
      </c>
      <c r="C18" s="585">
        <v>451.82499999999999</v>
      </c>
      <c r="D18" s="273">
        <v>415.82</v>
      </c>
      <c r="E18" s="585">
        <v>5010.9279999999999</v>
      </c>
      <c r="F18" s="273">
        <v>4123.2060000000001</v>
      </c>
      <c r="G18" s="585">
        <v>38.109000000000002</v>
      </c>
      <c r="H18" s="273">
        <v>50.119</v>
      </c>
      <c r="I18" s="585">
        <v>5500.8620000000001</v>
      </c>
      <c r="J18" s="273">
        <v>4589.1450000000004</v>
      </c>
    </row>
    <row r="19" spans="1:41">
      <c r="A19" s="160"/>
      <c r="B19" s="161" t="s">
        <v>338</v>
      </c>
      <c r="C19" s="585">
        <v>80.730999999999995</v>
      </c>
      <c r="D19" s="273">
        <v>69.834000000000003</v>
      </c>
      <c r="E19" s="585">
        <v>1739.2750000000001</v>
      </c>
      <c r="F19" s="273">
        <v>1524.182</v>
      </c>
      <c r="G19" s="585">
        <v>59.466999999999999</v>
      </c>
      <c r="H19" s="273">
        <v>43.295999999999999</v>
      </c>
      <c r="I19" s="585">
        <v>1879.473</v>
      </c>
      <c r="J19" s="273">
        <v>1637.3119999999999</v>
      </c>
    </row>
    <row r="20" spans="1:41">
      <c r="A20" s="160"/>
      <c r="B20" s="161" t="s">
        <v>339</v>
      </c>
      <c r="C20" s="585">
        <v>140.041</v>
      </c>
      <c r="D20" s="273">
        <v>79.143000000000001</v>
      </c>
      <c r="E20" s="585">
        <v>222.797</v>
      </c>
      <c r="F20" s="273">
        <v>108.986</v>
      </c>
      <c r="G20" s="585">
        <v>31.805</v>
      </c>
      <c r="H20" s="273">
        <v>28.318000000000001</v>
      </c>
      <c r="I20" s="585">
        <v>394.64299999999997</v>
      </c>
      <c r="J20" s="273">
        <v>216.447</v>
      </c>
    </row>
    <row r="21" spans="1:41">
      <c r="A21" s="160"/>
      <c r="B21" s="161" t="s">
        <v>340</v>
      </c>
      <c r="C21" s="585">
        <v>0</v>
      </c>
      <c r="D21" s="273">
        <v>0</v>
      </c>
      <c r="E21" s="585">
        <v>2E-3</v>
      </c>
      <c r="F21" s="273">
        <v>3.0000000000000001E-3</v>
      </c>
      <c r="G21" s="585">
        <v>0</v>
      </c>
      <c r="H21" s="273">
        <v>0</v>
      </c>
      <c r="I21" s="585">
        <v>2E-3</v>
      </c>
      <c r="J21" s="273">
        <v>3.0000000000000001E-3</v>
      </c>
    </row>
    <row r="22" spans="1:41">
      <c r="A22" s="160"/>
      <c r="B22" s="161" t="s">
        <v>341</v>
      </c>
      <c r="C22" s="585">
        <v>1024.2660000000001</v>
      </c>
      <c r="D22" s="273">
        <v>973.70299999999997</v>
      </c>
      <c r="E22" s="585">
        <v>7.3390000000000004</v>
      </c>
      <c r="F22" s="273">
        <v>12.920999999999999</v>
      </c>
      <c r="G22" s="585">
        <v>-1025.9670000000001</v>
      </c>
      <c r="H22" s="273">
        <v>-973.10900000000004</v>
      </c>
      <c r="I22" s="585">
        <v>5.6379999999999999</v>
      </c>
      <c r="J22" s="273">
        <v>13.515000000000001</v>
      </c>
    </row>
    <row r="23" spans="1:41">
      <c r="A23" s="160"/>
      <c r="B23" s="161" t="s">
        <v>342</v>
      </c>
      <c r="C23" s="585">
        <v>398.14499999999998</v>
      </c>
      <c r="D23" s="273">
        <v>387.60700000000003</v>
      </c>
      <c r="E23" s="585">
        <v>2591.415</v>
      </c>
      <c r="F23" s="273">
        <v>2420.989</v>
      </c>
      <c r="G23" s="585">
        <v>144.79499999999999</v>
      </c>
      <c r="H23" s="273">
        <v>126.7</v>
      </c>
      <c r="I23" s="585">
        <v>3134.355</v>
      </c>
      <c r="J23" s="273">
        <v>2935.2959999999998</v>
      </c>
    </row>
    <row r="24" spans="1:41">
      <c r="A24" s="160"/>
      <c r="B24" s="161" t="s">
        <v>343</v>
      </c>
      <c r="C24" s="585">
        <v>1.1579999999999999</v>
      </c>
      <c r="D24" s="273">
        <v>1.1579999999999999</v>
      </c>
      <c r="E24" s="585">
        <v>0</v>
      </c>
      <c r="F24" s="273">
        <v>0</v>
      </c>
      <c r="G24" s="585">
        <v>1223.4580000000001</v>
      </c>
      <c r="H24" s="273">
        <v>1086.8869999999999</v>
      </c>
      <c r="I24" s="585">
        <v>1224.616</v>
      </c>
      <c r="J24" s="273">
        <v>1088.0450000000001</v>
      </c>
    </row>
    <row r="25" spans="1:41">
      <c r="A25" s="160"/>
      <c r="B25" s="161" t="s">
        <v>344</v>
      </c>
      <c r="C25" s="585">
        <v>9004.768</v>
      </c>
      <c r="D25" s="273">
        <v>8051.15</v>
      </c>
      <c r="E25" s="585">
        <v>4759.4799999999996</v>
      </c>
      <c r="F25" s="273">
        <v>4549.0559999999996</v>
      </c>
      <c r="G25" s="585">
        <v>178.19800000000001</v>
      </c>
      <c r="H25" s="273">
        <v>103.315</v>
      </c>
      <c r="I25" s="585">
        <v>13942.446</v>
      </c>
      <c r="J25" s="273">
        <v>12703.521000000001</v>
      </c>
    </row>
    <row r="26" spans="1:41">
      <c r="A26" s="160"/>
      <c r="B26" s="161" t="s">
        <v>345</v>
      </c>
      <c r="C26" s="585">
        <v>0</v>
      </c>
      <c r="D26" s="273">
        <v>0</v>
      </c>
      <c r="E26" s="585">
        <v>7.0970000000000004</v>
      </c>
      <c r="F26" s="273">
        <v>6.2240000000000002</v>
      </c>
      <c r="G26" s="585">
        <v>0</v>
      </c>
      <c r="H26" s="273">
        <v>0</v>
      </c>
      <c r="I26" s="585">
        <v>7.0970000000000004</v>
      </c>
      <c r="J26" s="273">
        <v>6.2240000000000002</v>
      </c>
    </row>
    <row r="27" spans="1:41">
      <c r="A27" s="160"/>
      <c r="B27" s="85" t="s">
        <v>346</v>
      </c>
      <c r="C27" s="585">
        <v>137.81899999999999</v>
      </c>
      <c r="D27" s="273">
        <v>121.321</v>
      </c>
      <c r="E27" s="585">
        <v>163.542</v>
      </c>
      <c r="F27" s="273">
        <v>73.908000000000001</v>
      </c>
      <c r="G27" s="585">
        <v>100.934</v>
      </c>
      <c r="H27" s="273">
        <v>11.044</v>
      </c>
      <c r="I27" s="585">
        <v>402.29500000000002</v>
      </c>
      <c r="J27" s="273">
        <v>206.273</v>
      </c>
    </row>
    <row r="28" spans="1:41">
      <c r="A28" s="160"/>
      <c r="B28" s="161" t="s">
        <v>347</v>
      </c>
      <c r="C28" s="585">
        <v>21.003</v>
      </c>
      <c r="D28" s="273">
        <v>18.41</v>
      </c>
      <c r="E28" s="585">
        <v>568.65700000000004</v>
      </c>
      <c r="F28" s="273">
        <v>497.98099999999999</v>
      </c>
      <c r="G28" s="585">
        <v>138.649</v>
      </c>
      <c r="H28" s="273">
        <v>152.81399999999999</v>
      </c>
      <c r="I28" s="585">
        <v>728.30899999999997</v>
      </c>
      <c r="J28" s="273">
        <v>669.20500000000004</v>
      </c>
    </row>
    <row r="29" spans="1:41">
      <c r="K29" s="169"/>
      <c r="L29" s="169"/>
      <c r="M29" s="169"/>
    </row>
    <row r="30" spans="1:41">
      <c r="A30" s="172" t="s">
        <v>348</v>
      </c>
      <c r="B30" s="161"/>
      <c r="C30" s="584">
        <v>12638.25</v>
      </c>
      <c r="D30" s="274">
        <v>11442.027</v>
      </c>
      <c r="E30" s="584">
        <v>18941.074000000001</v>
      </c>
      <c r="F30" s="274">
        <v>16866.602999999999</v>
      </c>
      <c r="G30" s="584">
        <v>1912.231</v>
      </c>
      <c r="H30" s="274">
        <v>3175.7069999999999</v>
      </c>
      <c r="I30" s="584">
        <v>33491.555</v>
      </c>
      <c r="J30" s="274">
        <v>31484.337</v>
      </c>
    </row>
    <row r="33" spans="1:41">
      <c r="C33" s="157"/>
      <c r="D33" s="157"/>
      <c r="E33" s="157"/>
      <c r="F33" s="157"/>
      <c r="G33" s="157"/>
      <c r="H33" s="157"/>
      <c r="I33" s="157"/>
      <c r="J33" s="157"/>
    </row>
    <row r="35" spans="1:41">
      <c r="A35" s="909" t="s">
        <v>418</v>
      </c>
      <c r="B35" s="910"/>
      <c r="C35" s="907" t="s">
        <v>48</v>
      </c>
      <c r="D35" s="908"/>
      <c r="E35" s="907" t="s">
        <v>53</v>
      </c>
      <c r="F35" s="908"/>
      <c r="G35" s="907" t="s">
        <v>419</v>
      </c>
      <c r="H35" s="908"/>
      <c r="I35" s="907" t="s">
        <v>47</v>
      </c>
      <c r="J35" s="908"/>
    </row>
    <row r="36" spans="1:41">
      <c r="A36" s="915" t="s">
        <v>349</v>
      </c>
      <c r="B36" s="927"/>
      <c r="C36" s="586" t="s">
        <v>500</v>
      </c>
      <c r="D36" s="588" t="s">
        <v>502</v>
      </c>
      <c r="E36" s="586" t="s">
        <v>500</v>
      </c>
      <c r="F36" s="588" t="s">
        <v>502</v>
      </c>
      <c r="G36" s="586" t="s">
        <v>500</v>
      </c>
      <c r="H36" s="588" t="s">
        <v>502</v>
      </c>
      <c r="I36" s="586" t="s">
        <v>500</v>
      </c>
      <c r="J36" s="588" t="s">
        <v>502</v>
      </c>
    </row>
    <row r="37" spans="1:41">
      <c r="A37" s="928"/>
      <c r="B37" s="929"/>
      <c r="C37" s="587" t="s">
        <v>222</v>
      </c>
      <c r="D37" s="270" t="s">
        <v>222</v>
      </c>
      <c r="E37" s="587" t="s">
        <v>222</v>
      </c>
      <c r="F37" s="270" t="s">
        <v>222</v>
      </c>
      <c r="G37" s="587" t="s">
        <v>222</v>
      </c>
      <c r="H37" s="270" t="s">
        <v>222</v>
      </c>
      <c r="I37" s="587" t="s">
        <v>222</v>
      </c>
      <c r="J37" s="270" t="s">
        <v>222</v>
      </c>
    </row>
    <row r="38" spans="1:41" s="144" customFormat="1">
      <c r="A38" s="172" t="s">
        <v>350</v>
      </c>
      <c r="B38" s="159"/>
      <c r="C38" s="599">
        <v>2194.1030000000001</v>
      </c>
      <c r="D38" s="274">
        <v>1764.81</v>
      </c>
      <c r="E38" s="599">
        <v>5689.5619999999999</v>
      </c>
      <c r="F38" s="274">
        <v>4839.07</v>
      </c>
      <c r="G38" s="599">
        <v>-1593.578</v>
      </c>
      <c r="H38" s="274">
        <v>511.096</v>
      </c>
      <c r="I38" s="599">
        <v>6290.0870000000004</v>
      </c>
      <c r="J38" s="274">
        <v>7114.9759999999997</v>
      </c>
      <c r="AD38"/>
      <c r="AE38"/>
      <c r="AF38"/>
      <c r="AG38"/>
      <c r="AH38"/>
      <c r="AI38"/>
      <c r="AJ38"/>
      <c r="AK38"/>
      <c r="AL38"/>
      <c r="AM38"/>
      <c r="AN38"/>
      <c r="AO38"/>
    </row>
    <row r="39" spans="1:41">
      <c r="A39" s="160"/>
      <c r="B39" s="161" t="s">
        <v>351</v>
      </c>
      <c r="C39" s="585">
        <v>248.34399999999999</v>
      </c>
      <c r="D39" s="273">
        <v>367.89499999999998</v>
      </c>
      <c r="E39" s="585">
        <v>918.83299999999997</v>
      </c>
      <c r="F39" s="273">
        <v>571.06700000000001</v>
      </c>
      <c r="G39" s="585">
        <v>115.955</v>
      </c>
      <c r="H39" s="273">
        <v>35.43</v>
      </c>
      <c r="I39" s="585">
        <v>1283.1320000000001</v>
      </c>
      <c r="J39" s="273">
        <v>974.39200000000005</v>
      </c>
    </row>
    <row r="40" spans="1:41">
      <c r="A40" s="160"/>
      <c r="B40" s="161" t="s">
        <v>352</v>
      </c>
      <c r="C40" s="585">
        <v>9.7880000000000003</v>
      </c>
      <c r="D40" s="273">
        <v>7.9020000000000001</v>
      </c>
      <c r="E40" s="585">
        <v>47.515999999999998</v>
      </c>
      <c r="F40" s="273">
        <v>22.268999999999998</v>
      </c>
      <c r="G40" s="585">
        <v>3.6469999999999998</v>
      </c>
      <c r="H40" s="273">
        <v>1.4390000000000001</v>
      </c>
      <c r="I40" s="585">
        <v>60.951000000000001</v>
      </c>
      <c r="J40" s="273">
        <v>31.61</v>
      </c>
    </row>
    <row r="41" spans="1:41">
      <c r="A41" s="160"/>
      <c r="B41" s="161" t="s">
        <v>353</v>
      </c>
      <c r="C41" s="585">
        <v>962.81200000000001</v>
      </c>
      <c r="D41" s="273">
        <v>755.15599999999995</v>
      </c>
      <c r="E41" s="585">
        <v>2588.576</v>
      </c>
      <c r="F41" s="273">
        <v>2679.2339999999999</v>
      </c>
      <c r="G41" s="585">
        <v>198.976</v>
      </c>
      <c r="H41" s="273">
        <v>260.303</v>
      </c>
      <c r="I41" s="585">
        <v>3750.364</v>
      </c>
      <c r="J41" s="273">
        <v>3694.6930000000002</v>
      </c>
    </row>
    <row r="42" spans="1:41">
      <c r="A42" s="160"/>
      <c r="B42" s="161" t="s">
        <v>354</v>
      </c>
      <c r="C42" s="590">
        <v>795.61400000000003</v>
      </c>
      <c r="D42" s="273">
        <v>497.82799999999997</v>
      </c>
      <c r="E42" s="590">
        <v>1830.7370000000001</v>
      </c>
      <c r="F42" s="273">
        <v>1361.192</v>
      </c>
      <c r="G42" s="590">
        <v>-2054.221</v>
      </c>
      <c r="H42" s="273">
        <v>-593.29499999999996</v>
      </c>
      <c r="I42" s="590">
        <v>572.13</v>
      </c>
      <c r="J42" s="273">
        <v>1265.7249999999999</v>
      </c>
    </row>
    <row r="43" spans="1:41">
      <c r="A43" s="160"/>
      <c r="B43" s="161" t="s">
        <v>355</v>
      </c>
      <c r="C43" s="585">
        <v>59.837000000000003</v>
      </c>
      <c r="D43" s="273">
        <v>46.746000000000002</v>
      </c>
      <c r="E43" s="585">
        <v>133.34800000000001</v>
      </c>
      <c r="F43" s="273">
        <v>107.47</v>
      </c>
      <c r="G43" s="585">
        <v>0</v>
      </c>
      <c r="H43" s="273">
        <v>3.262</v>
      </c>
      <c r="I43" s="585">
        <v>193.185</v>
      </c>
      <c r="J43" s="273">
        <v>157.47800000000001</v>
      </c>
    </row>
    <row r="44" spans="1:41">
      <c r="A44" s="160"/>
      <c r="B44" s="161" t="s">
        <v>356</v>
      </c>
      <c r="C44" s="585">
        <v>41.225000000000001</v>
      </c>
      <c r="D44" s="273">
        <v>44.953000000000003</v>
      </c>
      <c r="E44" s="585">
        <v>82.1</v>
      </c>
      <c r="F44" s="273">
        <v>0</v>
      </c>
      <c r="G44" s="585">
        <v>84.864000000000004</v>
      </c>
      <c r="H44" s="273">
        <v>644.24400000000003</v>
      </c>
      <c r="I44" s="585">
        <v>208.18899999999999</v>
      </c>
      <c r="J44" s="273">
        <v>689.197</v>
      </c>
    </row>
    <row r="45" spans="1:41">
      <c r="A45" s="160"/>
      <c r="B45" s="161" t="s">
        <v>357</v>
      </c>
      <c r="C45" s="585">
        <v>0</v>
      </c>
      <c r="D45" s="273">
        <v>0</v>
      </c>
      <c r="E45" s="585">
        <v>0</v>
      </c>
      <c r="F45" s="273">
        <v>0</v>
      </c>
      <c r="G45" s="585">
        <v>0</v>
      </c>
      <c r="H45" s="273">
        <v>0</v>
      </c>
      <c r="I45" s="585">
        <v>0</v>
      </c>
      <c r="J45" s="273">
        <v>0</v>
      </c>
    </row>
    <row r="46" spans="1:41">
      <c r="A46" s="160"/>
      <c r="B46" s="161" t="s">
        <v>358</v>
      </c>
      <c r="C46" s="585">
        <v>76.483000000000004</v>
      </c>
      <c r="D46" s="273">
        <v>44.33</v>
      </c>
      <c r="E46" s="585">
        <v>88.451999999999998</v>
      </c>
      <c r="F46" s="273">
        <v>97.837999999999994</v>
      </c>
      <c r="G46" s="585">
        <v>57.201000000000001</v>
      </c>
      <c r="H46" s="273">
        <v>46.277000000000001</v>
      </c>
      <c r="I46" s="585">
        <v>222.136</v>
      </c>
      <c r="J46" s="273">
        <v>188.44499999999999</v>
      </c>
    </row>
    <row r="47" spans="1:41">
      <c r="K47" s="169"/>
      <c r="L47" s="169"/>
      <c r="M47" s="169"/>
      <c r="N47" s="169"/>
      <c r="O47" s="169"/>
    </row>
    <row r="48" spans="1:41">
      <c r="A48" s="160"/>
      <c r="B48" s="165" t="s">
        <v>359</v>
      </c>
      <c r="C48" s="590">
        <v>0</v>
      </c>
      <c r="D48" s="273">
        <v>0</v>
      </c>
      <c r="E48" s="590">
        <v>0</v>
      </c>
      <c r="F48" s="273">
        <v>0</v>
      </c>
      <c r="G48" s="590">
        <v>0</v>
      </c>
      <c r="H48" s="273">
        <v>113.43600000000001</v>
      </c>
      <c r="I48" s="590">
        <v>0</v>
      </c>
      <c r="J48" s="273">
        <v>113.43600000000001</v>
      </c>
    </row>
    <row r="49" spans="1:41">
      <c r="K49" s="169"/>
      <c r="L49" s="169"/>
      <c r="M49" s="169"/>
      <c r="N49" s="169"/>
      <c r="O49" s="169"/>
    </row>
    <row r="50" spans="1:41" s="144" customFormat="1">
      <c r="A50" s="172" t="s">
        <v>360</v>
      </c>
      <c r="B50" s="159"/>
      <c r="C50" s="599">
        <v>2336.8180000000002</v>
      </c>
      <c r="D50" s="274">
        <v>2244.86</v>
      </c>
      <c r="E50" s="599">
        <v>6461.2820000000002</v>
      </c>
      <c r="F50" s="274">
        <v>5637.424</v>
      </c>
      <c r="G50" s="599">
        <v>-8.3049999999999997</v>
      </c>
      <c r="H50" s="274">
        <v>80.045000000000002</v>
      </c>
      <c r="I50" s="599">
        <v>8789.7950000000001</v>
      </c>
      <c r="J50" s="274">
        <v>7962.3289999999997</v>
      </c>
      <c r="AD50"/>
      <c r="AE50"/>
      <c r="AF50"/>
      <c r="AG50"/>
      <c r="AH50"/>
      <c r="AI50"/>
      <c r="AJ50"/>
      <c r="AK50"/>
      <c r="AL50"/>
      <c r="AM50"/>
      <c r="AN50"/>
      <c r="AO50"/>
    </row>
    <row r="51" spans="1:41">
      <c r="A51" s="160"/>
      <c r="B51" s="161" t="s">
        <v>361</v>
      </c>
      <c r="C51" s="585">
        <v>1365.402</v>
      </c>
      <c r="D51" s="273">
        <v>1298.278</v>
      </c>
      <c r="E51" s="585">
        <v>2438.2179999999998</v>
      </c>
      <c r="F51" s="273">
        <v>2163.788</v>
      </c>
      <c r="G51" s="585">
        <v>713.88900000000001</v>
      </c>
      <c r="H51" s="273">
        <v>720.24199999999996</v>
      </c>
      <c r="I51" s="585">
        <v>4517.509</v>
      </c>
      <c r="J51" s="273">
        <v>4182.308</v>
      </c>
    </row>
    <row r="52" spans="1:41">
      <c r="A52" s="160"/>
      <c r="B52" s="161" t="s">
        <v>362</v>
      </c>
      <c r="C52" s="585">
        <v>130.20599999999999</v>
      </c>
      <c r="D52" s="273">
        <v>114.76300000000001</v>
      </c>
      <c r="E52" s="585">
        <v>128.834</v>
      </c>
      <c r="F52" s="273">
        <v>58.521000000000001</v>
      </c>
      <c r="G52" s="585">
        <v>13.926</v>
      </c>
      <c r="H52" s="273">
        <v>9.9619999999999997</v>
      </c>
      <c r="I52" s="585">
        <v>272.96600000000001</v>
      </c>
      <c r="J52" s="273">
        <v>183.24600000000001</v>
      </c>
    </row>
    <row r="53" spans="1:41">
      <c r="A53" s="160"/>
      <c r="B53" s="161" t="s">
        <v>363</v>
      </c>
      <c r="C53" s="585">
        <v>49.673000000000002</v>
      </c>
      <c r="D53" s="273">
        <v>47.670999999999999</v>
      </c>
      <c r="E53" s="585">
        <v>1704.25</v>
      </c>
      <c r="F53" s="273">
        <v>1243.9090000000001</v>
      </c>
      <c r="G53" s="585">
        <v>5.0000000000000001E-3</v>
      </c>
      <c r="H53" s="273">
        <v>7.0000000000000001E-3</v>
      </c>
      <c r="I53" s="585">
        <v>1753.9280000000001</v>
      </c>
      <c r="J53" s="273">
        <v>1291.587</v>
      </c>
    </row>
    <row r="54" spans="1:41">
      <c r="A54" s="160"/>
      <c r="B54" s="161" t="s">
        <v>364</v>
      </c>
      <c r="C54" s="590">
        <v>291.48700000000002</v>
      </c>
      <c r="D54" s="273">
        <v>346.71100000000001</v>
      </c>
      <c r="E54" s="590">
        <v>510.05399999999997</v>
      </c>
      <c r="F54" s="273">
        <v>360.69299999999998</v>
      </c>
      <c r="G54" s="590">
        <v>-773.596</v>
      </c>
      <c r="H54" s="273">
        <v>-656.12699999999995</v>
      </c>
      <c r="I54" s="590">
        <v>27.945</v>
      </c>
      <c r="J54" s="273">
        <v>51.277000000000001</v>
      </c>
    </row>
    <row r="55" spans="1:41">
      <c r="A55" s="160"/>
      <c r="B55" s="161" t="s">
        <v>365</v>
      </c>
      <c r="C55" s="585">
        <v>190.32</v>
      </c>
      <c r="D55" s="273">
        <v>175.267</v>
      </c>
      <c r="E55" s="585">
        <v>489.06599999999997</v>
      </c>
      <c r="F55" s="273">
        <v>424.54700000000003</v>
      </c>
      <c r="G55" s="585">
        <v>4.04</v>
      </c>
      <c r="H55" s="273">
        <v>1.73</v>
      </c>
      <c r="I55" s="585">
        <v>683.42600000000004</v>
      </c>
      <c r="J55" s="273">
        <v>601.54399999999998</v>
      </c>
    </row>
    <row r="56" spans="1:41">
      <c r="A56" s="160"/>
      <c r="B56" s="161" t="s">
        <v>366</v>
      </c>
      <c r="C56" s="585">
        <v>256.37099999999998</v>
      </c>
      <c r="D56" s="273">
        <v>215.893</v>
      </c>
      <c r="E56" s="585">
        <v>477.92700000000002</v>
      </c>
      <c r="F56" s="273">
        <v>535.12199999999996</v>
      </c>
      <c r="G56" s="585">
        <v>32.347000000000001</v>
      </c>
      <c r="H56" s="273">
        <v>3.1139999999999999</v>
      </c>
      <c r="I56" s="585">
        <v>766.64499999999998</v>
      </c>
      <c r="J56" s="273">
        <v>754.12900000000002</v>
      </c>
    </row>
    <row r="57" spans="1:41">
      <c r="A57" s="160"/>
      <c r="B57" s="161" t="s">
        <v>367</v>
      </c>
      <c r="C57" s="585">
        <v>28.555</v>
      </c>
      <c r="D57" s="273">
        <v>21.645</v>
      </c>
      <c r="E57" s="585">
        <v>707.46699999999998</v>
      </c>
      <c r="F57" s="273">
        <v>844.48800000000006</v>
      </c>
      <c r="G57" s="585">
        <v>0.98899999999999999</v>
      </c>
      <c r="H57" s="273">
        <v>1.0069999999999999</v>
      </c>
      <c r="I57" s="585">
        <v>737.01099999999997</v>
      </c>
      <c r="J57" s="273">
        <v>867.14</v>
      </c>
    </row>
    <row r="58" spans="1:41">
      <c r="A58" s="160"/>
      <c r="B58" s="161" t="s">
        <v>368</v>
      </c>
      <c r="C58" s="585">
        <v>24.803999999999998</v>
      </c>
      <c r="D58" s="273">
        <v>24.632000000000001</v>
      </c>
      <c r="E58" s="585">
        <v>5.4660000000000002</v>
      </c>
      <c r="F58" s="273">
        <v>6.3559999999999999</v>
      </c>
      <c r="G58" s="585">
        <v>9.5000000000000001E-2</v>
      </c>
      <c r="H58" s="273">
        <v>0.11</v>
      </c>
      <c r="I58" s="585">
        <v>30.364999999999998</v>
      </c>
      <c r="J58" s="273">
        <v>31.097999999999999</v>
      </c>
    </row>
    <row r="59" spans="1:41">
      <c r="K59" s="169"/>
      <c r="L59" s="169"/>
      <c r="M59" s="169"/>
    </row>
    <row r="60" spans="1:41" s="144" customFormat="1">
      <c r="A60" s="158" t="s">
        <v>369</v>
      </c>
      <c r="B60" s="159"/>
      <c r="C60" s="599">
        <v>8107.3289999999997</v>
      </c>
      <c r="D60" s="274">
        <v>7432.357</v>
      </c>
      <c r="E60" s="599">
        <v>6790.23</v>
      </c>
      <c r="F60" s="274">
        <v>6390.1090000000004</v>
      </c>
      <c r="G60" s="599">
        <v>3514.114</v>
      </c>
      <c r="H60" s="274">
        <v>2584.5659999999998</v>
      </c>
      <c r="I60" s="599">
        <v>18411.672999999999</v>
      </c>
      <c r="J60" s="274">
        <v>16407.031999999999</v>
      </c>
      <c r="AD60"/>
      <c r="AE60"/>
      <c r="AF60"/>
      <c r="AG60"/>
      <c r="AH60"/>
      <c r="AI60"/>
      <c r="AJ60"/>
      <c r="AK60"/>
      <c r="AL60"/>
      <c r="AM60"/>
      <c r="AN60"/>
      <c r="AO60"/>
    </row>
    <row r="61" spans="1:41" s="144" customFormat="1">
      <c r="A61" s="227" t="s">
        <v>370</v>
      </c>
      <c r="B61" s="159"/>
      <c r="C61" s="599">
        <v>8107.3289999999997</v>
      </c>
      <c r="D61" s="274">
        <v>7432.357</v>
      </c>
      <c r="E61" s="599">
        <v>6790.23</v>
      </c>
      <c r="F61" s="274">
        <v>6390.1090000000004</v>
      </c>
      <c r="G61" s="599">
        <v>3514.114</v>
      </c>
      <c r="H61" s="274">
        <v>2584.5659999999998</v>
      </c>
      <c r="I61" s="599">
        <v>16065.165000000001</v>
      </c>
      <c r="J61" s="274">
        <v>14130.192999999999</v>
      </c>
      <c r="AD61"/>
      <c r="AE61"/>
      <c r="AF61"/>
      <c r="AG61"/>
      <c r="AH61"/>
      <c r="AI61"/>
      <c r="AJ61"/>
      <c r="AK61"/>
      <c r="AL61"/>
      <c r="AM61"/>
      <c r="AN61"/>
      <c r="AO61"/>
    </row>
    <row r="62" spans="1:41">
      <c r="A62" s="160"/>
      <c r="B62" s="161" t="s">
        <v>371</v>
      </c>
      <c r="C62" s="590">
        <v>5825.8220000000001</v>
      </c>
      <c r="D62" s="273">
        <v>5295.0929999999998</v>
      </c>
      <c r="E62" s="590">
        <v>3244.7220000000002</v>
      </c>
      <c r="F62" s="273">
        <v>2942.511</v>
      </c>
      <c r="G62" s="590">
        <v>6728.683</v>
      </c>
      <c r="H62" s="273">
        <v>7561.6229999999996</v>
      </c>
      <c r="I62" s="590">
        <v>15799.227000000001</v>
      </c>
      <c r="J62" s="273">
        <v>15799.227000000001</v>
      </c>
    </row>
    <row r="63" spans="1:41">
      <c r="A63" s="160"/>
      <c r="B63" s="161" t="s">
        <v>372</v>
      </c>
      <c r="C63" s="590">
        <v>100.191</v>
      </c>
      <c r="D63" s="273">
        <v>133.096</v>
      </c>
      <c r="E63" s="590">
        <v>1189.3879999999999</v>
      </c>
      <c r="F63" s="273">
        <v>1111.7829999999999</v>
      </c>
      <c r="G63" s="590">
        <v>7183.2330000000002</v>
      </c>
      <c r="H63" s="273">
        <v>6839.7510000000002</v>
      </c>
      <c r="I63" s="590">
        <v>8472.8119999999999</v>
      </c>
      <c r="J63" s="273">
        <v>8084.63</v>
      </c>
    </row>
    <row r="64" spans="1:41">
      <c r="A64" s="160"/>
      <c r="B64" s="161" t="s">
        <v>373</v>
      </c>
      <c r="C64" s="590">
        <v>28.902999999999999</v>
      </c>
      <c r="D64" s="273">
        <v>26.8</v>
      </c>
      <c r="E64" s="590">
        <v>0</v>
      </c>
      <c r="F64" s="273">
        <v>0</v>
      </c>
      <c r="G64" s="590">
        <v>-28.902999999999999</v>
      </c>
      <c r="H64" s="273">
        <v>-26.8</v>
      </c>
      <c r="I64" s="590">
        <v>0</v>
      </c>
      <c r="J64" s="273">
        <v>0</v>
      </c>
    </row>
    <row r="65" spans="1:41">
      <c r="A65" s="160"/>
      <c r="B65" s="161" t="s">
        <v>374</v>
      </c>
      <c r="C65" s="590">
        <v>-5.0999999999999997E-2</v>
      </c>
      <c r="D65" s="273">
        <v>-4.4999999999999998E-2</v>
      </c>
      <c r="E65" s="590">
        <v>0</v>
      </c>
      <c r="F65" s="273">
        <v>0</v>
      </c>
      <c r="G65" s="590">
        <v>5.0999999999999997E-2</v>
      </c>
      <c r="H65" s="273">
        <v>4.4999999999999998E-2</v>
      </c>
      <c r="I65" s="590">
        <v>0</v>
      </c>
      <c r="J65" s="273">
        <v>0</v>
      </c>
    </row>
    <row r="66" spans="1:41">
      <c r="A66" s="160"/>
      <c r="B66" s="161" t="s">
        <v>375</v>
      </c>
      <c r="C66" s="585">
        <v>0</v>
      </c>
      <c r="D66" s="273">
        <v>0</v>
      </c>
      <c r="E66" s="585">
        <v>0</v>
      </c>
      <c r="F66" s="273">
        <v>0</v>
      </c>
      <c r="G66" s="585">
        <v>0</v>
      </c>
      <c r="H66" s="273">
        <v>0</v>
      </c>
      <c r="I66" s="585">
        <v>0</v>
      </c>
      <c r="J66" s="273">
        <v>0</v>
      </c>
    </row>
    <row r="67" spans="1:41">
      <c r="A67" s="160"/>
      <c r="B67" s="161" t="s">
        <v>376</v>
      </c>
      <c r="C67" s="591">
        <v>2152.4639999999999</v>
      </c>
      <c r="D67" s="273">
        <v>1977.413</v>
      </c>
      <c r="E67" s="591">
        <v>2356.12</v>
      </c>
      <c r="F67" s="273">
        <v>2335.8150000000001</v>
      </c>
      <c r="G67" s="591">
        <v>-10368.950000000001</v>
      </c>
      <c r="H67" s="273">
        <v>-11790.053</v>
      </c>
      <c r="I67" s="591">
        <v>-8206.8739999999998</v>
      </c>
      <c r="J67" s="273">
        <v>-9753.6640000000007</v>
      </c>
    </row>
    <row r="68" spans="1:41">
      <c r="K68" s="169"/>
      <c r="L68" s="169"/>
      <c r="M68" s="169"/>
      <c r="N68" s="169"/>
    </row>
    <row r="69" spans="1:41">
      <c r="A69" s="172" t="s">
        <v>377</v>
      </c>
      <c r="B69" s="161"/>
      <c r="C69" s="592">
        <v>0</v>
      </c>
      <c r="D69" s="274">
        <v>0</v>
      </c>
      <c r="E69" s="592">
        <v>0</v>
      </c>
      <c r="F69" s="274">
        <v>0</v>
      </c>
      <c r="G69" s="592">
        <v>0</v>
      </c>
      <c r="H69" s="274">
        <v>0</v>
      </c>
      <c r="I69" s="592">
        <v>2346.5079999999998</v>
      </c>
      <c r="J69" s="274">
        <v>2276.8389999999999</v>
      </c>
    </row>
    <row r="70" spans="1:41">
      <c r="K70" s="169"/>
      <c r="L70" s="169"/>
    </row>
    <row r="71" spans="1:41">
      <c r="A71" s="158" t="s">
        <v>378</v>
      </c>
      <c r="B71" s="161"/>
      <c r="C71" s="599">
        <v>12638.25</v>
      </c>
      <c r="D71" s="274">
        <v>11442.027</v>
      </c>
      <c r="E71" s="599">
        <v>18941.074000000001</v>
      </c>
      <c r="F71" s="274">
        <v>16866.602999999999</v>
      </c>
      <c r="G71" s="599">
        <v>1912.231</v>
      </c>
      <c r="H71" s="274">
        <v>3175.7069999999999</v>
      </c>
      <c r="I71" s="599">
        <v>33491.555</v>
      </c>
      <c r="J71" s="274">
        <v>31484.337</v>
      </c>
    </row>
    <row r="72" spans="1:41">
      <c r="C72" s="157"/>
      <c r="D72" s="157"/>
      <c r="E72" s="157"/>
      <c r="F72" s="157"/>
      <c r="G72" s="157"/>
      <c r="H72" s="157"/>
      <c r="I72" s="157"/>
      <c r="J72" s="157"/>
    </row>
    <row r="73" spans="1:41">
      <c r="C73" s="157"/>
      <c r="D73" s="157"/>
      <c r="E73" s="157"/>
      <c r="F73" s="157"/>
      <c r="G73" s="157"/>
      <c r="H73" s="157"/>
      <c r="I73" s="157"/>
      <c r="J73" s="157"/>
      <c r="T73"/>
      <c r="U73"/>
      <c r="V73"/>
      <c r="W73"/>
      <c r="X73"/>
      <c r="Y73"/>
      <c r="Z73"/>
      <c r="AA73"/>
      <c r="AB73"/>
      <c r="AC73"/>
    </row>
    <row r="74" spans="1:41">
      <c r="C74" s="157"/>
      <c r="D74" s="157"/>
      <c r="E74" s="157"/>
      <c r="F74" s="157"/>
      <c r="G74" s="157"/>
      <c r="H74" s="157"/>
      <c r="I74" s="157"/>
      <c r="J74" s="157"/>
      <c r="T74"/>
      <c r="U74"/>
      <c r="V74"/>
      <c r="W74"/>
      <c r="X74"/>
      <c r="Y74"/>
      <c r="Z74"/>
      <c r="AA74"/>
      <c r="AB74"/>
      <c r="AC74"/>
    </row>
    <row r="75" spans="1:41">
      <c r="C75" s="157"/>
      <c r="D75" s="157"/>
      <c r="E75" s="157"/>
      <c r="F75" s="157"/>
      <c r="G75" s="157"/>
      <c r="H75" s="157"/>
      <c r="I75" s="157"/>
      <c r="J75" s="157"/>
      <c r="T75"/>
      <c r="U75"/>
      <c r="V75"/>
      <c r="W75"/>
      <c r="X75"/>
      <c r="Y75"/>
      <c r="Z75"/>
      <c r="AA75"/>
      <c r="AB75"/>
      <c r="AC75"/>
    </row>
    <row r="76" spans="1:41" ht="12.75" customHeight="1">
      <c r="A76" s="909" t="s">
        <v>418</v>
      </c>
      <c r="B76" s="910"/>
      <c r="C76" s="907" t="s">
        <v>48</v>
      </c>
      <c r="D76" s="919"/>
      <c r="E76" s="919"/>
      <c r="F76" s="908"/>
      <c r="G76" s="907" t="s">
        <v>53</v>
      </c>
      <c r="H76" s="919"/>
      <c r="I76" s="919"/>
      <c r="J76" s="908"/>
      <c r="K76" s="907" t="s">
        <v>419</v>
      </c>
      <c r="L76" s="919"/>
      <c r="M76" s="919"/>
      <c r="N76" s="908"/>
      <c r="O76" s="934" t="s">
        <v>47</v>
      </c>
      <c r="P76" s="935"/>
      <c r="Q76" s="935"/>
      <c r="R76" s="935"/>
      <c r="T76"/>
      <c r="U76"/>
      <c r="V76"/>
      <c r="W76"/>
      <c r="X76"/>
      <c r="Y76"/>
      <c r="Z76"/>
      <c r="AA76"/>
      <c r="AB76"/>
      <c r="AC76"/>
    </row>
    <row r="77" spans="1:41">
      <c r="A77" s="686"/>
      <c r="B77" s="687"/>
      <c r="C77" s="907" t="s">
        <v>11</v>
      </c>
      <c r="D77" s="908"/>
      <c r="E77" s="907" t="s">
        <v>12</v>
      </c>
      <c r="F77" s="908"/>
      <c r="G77" s="907" t="s">
        <v>11</v>
      </c>
      <c r="H77" s="908"/>
      <c r="I77" s="907" t="s">
        <v>12</v>
      </c>
      <c r="J77" s="908"/>
      <c r="K77" s="907" t="s">
        <v>11</v>
      </c>
      <c r="L77" s="908"/>
      <c r="M77" s="907" t="s">
        <v>12</v>
      </c>
      <c r="N77" s="908"/>
      <c r="O77" s="907" t="s">
        <v>11</v>
      </c>
      <c r="P77" s="908"/>
      <c r="Q77" s="907" t="s">
        <v>12</v>
      </c>
      <c r="R77" s="908"/>
      <c r="T77"/>
      <c r="U77"/>
      <c r="V77"/>
      <c r="W77"/>
      <c r="X77"/>
      <c r="Y77"/>
      <c r="Z77"/>
      <c r="AA77"/>
      <c r="AB77"/>
      <c r="AC77"/>
    </row>
    <row r="78" spans="1:41">
      <c r="A78" s="923"/>
      <c r="B78" s="933"/>
      <c r="C78" s="586" t="s">
        <v>501</v>
      </c>
      <c r="D78" s="269" t="s">
        <v>503</v>
      </c>
      <c r="E78" s="586" t="s">
        <v>469</v>
      </c>
      <c r="F78" s="269" t="s">
        <v>470</v>
      </c>
      <c r="G78" s="586" t="s">
        <v>501</v>
      </c>
      <c r="H78" s="269" t="s">
        <v>503</v>
      </c>
      <c r="I78" s="586" t="s">
        <v>469</v>
      </c>
      <c r="J78" s="269" t="s">
        <v>470</v>
      </c>
      <c r="K78" s="586" t="s">
        <v>501</v>
      </c>
      <c r="L78" s="269" t="s">
        <v>503</v>
      </c>
      <c r="M78" s="586" t="s">
        <v>469</v>
      </c>
      <c r="N78" s="269" t="s">
        <v>470</v>
      </c>
      <c r="O78" s="586" t="s">
        <v>501</v>
      </c>
      <c r="P78" s="269" t="s">
        <v>503</v>
      </c>
      <c r="Q78" s="586" t="s">
        <v>469</v>
      </c>
      <c r="R78" s="269" t="s">
        <v>470</v>
      </c>
      <c r="T78"/>
      <c r="U78"/>
      <c r="V78"/>
      <c r="W78"/>
      <c r="X78"/>
      <c r="Y78"/>
      <c r="Z78"/>
      <c r="AA78"/>
      <c r="AB78"/>
      <c r="AC78"/>
    </row>
    <row r="79" spans="1:41">
      <c r="A79" s="928"/>
      <c r="B79" s="929"/>
      <c r="C79" s="587" t="s">
        <v>222</v>
      </c>
      <c r="D79" s="270" t="s">
        <v>222</v>
      </c>
      <c r="E79" s="587" t="s">
        <v>222</v>
      </c>
      <c r="F79" s="270" t="s">
        <v>222</v>
      </c>
      <c r="G79" s="587" t="s">
        <v>222</v>
      </c>
      <c r="H79" s="270" t="s">
        <v>222</v>
      </c>
      <c r="I79" s="587" t="s">
        <v>222</v>
      </c>
      <c r="J79" s="270" t="s">
        <v>222</v>
      </c>
      <c r="K79" s="587" t="s">
        <v>222</v>
      </c>
      <c r="L79" s="270" t="s">
        <v>222</v>
      </c>
      <c r="M79" s="587" t="s">
        <v>222</v>
      </c>
      <c r="N79" s="270" t="s">
        <v>222</v>
      </c>
      <c r="O79" s="587" t="s">
        <v>222</v>
      </c>
      <c r="P79" s="270" t="s">
        <v>222</v>
      </c>
      <c r="Q79" s="587" t="s">
        <v>222</v>
      </c>
      <c r="R79" s="270" t="s">
        <v>222</v>
      </c>
      <c r="T79"/>
      <c r="U79"/>
      <c r="V79"/>
      <c r="W79"/>
      <c r="X79"/>
      <c r="Y79"/>
      <c r="Z79"/>
      <c r="AA79"/>
      <c r="AB79"/>
      <c r="AC79"/>
    </row>
    <row r="80" spans="1:41" s="144" customFormat="1">
      <c r="A80" s="172" t="s">
        <v>379</v>
      </c>
      <c r="B80" s="159"/>
      <c r="C80" s="600">
        <v>1593.58</v>
      </c>
      <c r="D80" s="593">
        <v>1661.7840000000001</v>
      </c>
      <c r="E80" s="600">
        <v>791.24299999999994</v>
      </c>
      <c r="F80" s="593">
        <v>848.51200000000006</v>
      </c>
      <c r="G80" s="600">
        <v>5265.6459999999997</v>
      </c>
      <c r="H80" s="593">
        <v>5188.384</v>
      </c>
      <c r="I80" s="600">
        <v>2737.9189999999999</v>
      </c>
      <c r="J80" s="593">
        <v>2579.357</v>
      </c>
      <c r="K80" s="600">
        <v>-70.995999999999995</v>
      </c>
      <c r="L80" s="593">
        <v>-101.401</v>
      </c>
      <c r="M80" s="600">
        <v>-38.364999999999995</v>
      </c>
      <c r="N80" s="593">
        <v>-52.238999999999997</v>
      </c>
      <c r="O80" s="600">
        <v>6788.23</v>
      </c>
      <c r="P80" s="593">
        <v>6748.7669999999998</v>
      </c>
      <c r="Q80" s="600">
        <v>3490.7969999999996</v>
      </c>
      <c r="R80" s="593">
        <v>3375.6299999999997</v>
      </c>
      <c r="T80"/>
      <c r="U80"/>
      <c r="V80"/>
      <c r="W80"/>
      <c r="X80"/>
      <c r="Y80"/>
      <c r="Z80"/>
      <c r="AA80"/>
      <c r="AB80"/>
      <c r="AC80"/>
      <c r="AD80"/>
      <c r="AE80"/>
      <c r="AF80"/>
      <c r="AG80"/>
      <c r="AH80"/>
      <c r="AI80"/>
      <c r="AJ80"/>
      <c r="AK80"/>
      <c r="AL80"/>
      <c r="AM80"/>
      <c r="AN80"/>
      <c r="AO80"/>
    </row>
    <row r="81" spans="1:41">
      <c r="A81" s="164"/>
      <c r="B81" s="175" t="s">
        <v>64</v>
      </c>
      <c r="C81" s="601">
        <v>1571.4159999999999</v>
      </c>
      <c r="D81" s="594">
        <v>1645.4490000000001</v>
      </c>
      <c r="E81" s="601">
        <v>780.14899999999989</v>
      </c>
      <c r="F81" s="594">
        <v>843.02600000000007</v>
      </c>
      <c r="G81" s="601">
        <v>4525.7120000000004</v>
      </c>
      <c r="H81" s="594">
        <v>4669.6760000000004</v>
      </c>
      <c r="I81" s="601">
        <v>2305.9390000000003</v>
      </c>
      <c r="J81" s="594">
        <v>2334.3000000000002</v>
      </c>
      <c r="K81" s="601">
        <v>-77.177000000000007</v>
      </c>
      <c r="L81" s="594">
        <v>-114.67100000000001</v>
      </c>
      <c r="M81" s="601">
        <v>-38.935000000000009</v>
      </c>
      <c r="N81" s="594">
        <v>-59.215000000000003</v>
      </c>
      <c r="O81" s="601">
        <v>6019.951</v>
      </c>
      <c r="P81" s="594">
        <v>6200.4539999999997</v>
      </c>
      <c r="Q81" s="601">
        <v>3047.1530000000002</v>
      </c>
      <c r="R81" s="594">
        <v>3118.1109999999999</v>
      </c>
      <c r="T81"/>
      <c r="U81"/>
      <c r="V81"/>
      <c r="W81"/>
      <c r="X81"/>
      <c r="Y81"/>
      <c r="Z81"/>
      <c r="AA81"/>
      <c r="AB81"/>
      <c r="AC81"/>
    </row>
    <row r="82" spans="1:41">
      <c r="A82" s="164"/>
      <c r="B82" s="180" t="s">
        <v>380</v>
      </c>
      <c r="C82" s="601">
        <v>1560.645</v>
      </c>
      <c r="D82" s="594">
        <v>1633.7760000000001</v>
      </c>
      <c r="E82" s="601">
        <v>774.09500000000003</v>
      </c>
      <c r="F82" s="594">
        <v>836.0920000000001</v>
      </c>
      <c r="G82" s="601">
        <v>3501.3989999999999</v>
      </c>
      <c r="H82" s="594">
        <v>3623.8069999999998</v>
      </c>
      <c r="I82" s="601">
        <v>1790.0559999999998</v>
      </c>
      <c r="J82" s="594">
        <v>1808.9959999999999</v>
      </c>
      <c r="K82" s="601">
        <v>-67.53</v>
      </c>
      <c r="L82" s="594">
        <v>-98.471000000000004</v>
      </c>
      <c r="M82" s="601">
        <v>-33.361000000000004</v>
      </c>
      <c r="N82" s="594">
        <v>-50.609000000000002</v>
      </c>
      <c r="O82" s="601">
        <v>4994.5140000000001</v>
      </c>
      <c r="P82" s="594">
        <v>5159.1120000000001</v>
      </c>
      <c r="Q82" s="601">
        <v>2530.79</v>
      </c>
      <c r="R82" s="594">
        <v>2594.4790000000003</v>
      </c>
      <c r="T82"/>
      <c r="U82"/>
      <c r="V82"/>
      <c r="W82"/>
      <c r="X82"/>
      <c r="Y82"/>
      <c r="Z82"/>
      <c r="AA82"/>
      <c r="AB82"/>
      <c r="AC82"/>
    </row>
    <row r="83" spans="1:41">
      <c r="A83" s="164"/>
      <c r="B83" s="180" t="s">
        <v>381</v>
      </c>
      <c r="C83" s="601">
        <v>8.4060000000000006</v>
      </c>
      <c r="D83" s="594">
        <v>9.6</v>
      </c>
      <c r="E83" s="601">
        <v>4.1260000000000003</v>
      </c>
      <c r="F83" s="594">
        <v>5.141</v>
      </c>
      <c r="G83" s="601">
        <v>0.80500000000000005</v>
      </c>
      <c r="H83" s="594">
        <v>1.236</v>
      </c>
      <c r="I83" s="601">
        <v>0.49000000000000005</v>
      </c>
      <c r="J83" s="594">
        <v>0.65400000000000003</v>
      </c>
      <c r="K83" s="601">
        <v>1.99</v>
      </c>
      <c r="L83" s="594">
        <v>0.108</v>
      </c>
      <c r="M83" s="601">
        <v>0.85699999999999998</v>
      </c>
      <c r="N83" s="594">
        <v>-3.1000000000000014E-2</v>
      </c>
      <c r="O83" s="601">
        <v>11.201000000000001</v>
      </c>
      <c r="P83" s="594">
        <v>10.944000000000001</v>
      </c>
      <c r="Q83" s="601">
        <v>5.4730000000000008</v>
      </c>
      <c r="R83" s="594">
        <v>5.7640000000000011</v>
      </c>
      <c r="T83"/>
      <c r="U83"/>
      <c r="V83"/>
      <c r="W83"/>
      <c r="X83"/>
      <c r="Y83"/>
      <c r="Z83"/>
      <c r="AA83"/>
      <c r="AB83"/>
      <c r="AC83"/>
    </row>
    <row r="84" spans="1:41">
      <c r="A84" s="164"/>
      <c r="B84" s="180" t="s">
        <v>382</v>
      </c>
      <c r="C84" s="601">
        <v>2.3650000000000002</v>
      </c>
      <c r="D84" s="594">
        <v>2.073</v>
      </c>
      <c r="E84" s="601">
        <v>1.9280000000000002</v>
      </c>
      <c r="F84" s="594">
        <v>1.7929999999999999</v>
      </c>
      <c r="G84" s="601">
        <v>1023.508</v>
      </c>
      <c r="H84" s="594">
        <v>1044.633</v>
      </c>
      <c r="I84" s="601">
        <v>515.39300000000003</v>
      </c>
      <c r="J84" s="594">
        <v>524.65000000000009</v>
      </c>
      <c r="K84" s="601">
        <v>-11.637</v>
      </c>
      <c r="L84" s="594">
        <v>-16.308</v>
      </c>
      <c r="M84" s="601">
        <v>-6.431</v>
      </c>
      <c r="N84" s="594">
        <v>-8.5749999999999993</v>
      </c>
      <c r="O84" s="601">
        <v>1014.236</v>
      </c>
      <c r="P84" s="594">
        <v>1030.3979999999999</v>
      </c>
      <c r="Q84" s="601">
        <v>510.89</v>
      </c>
      <c r="R84" s="594">
        <v>517.86799999999994</v>
      </c>
      <c r="T84"/>
      <c r="U84"/>
      <c r="V84"/>
      <c r="W84"/>
      <c r="X84"/>
      <c r="Y84"/>
      <c r="Z84"/>
      <c r="AA84"/>
      <c r="AB84"/>
      <c r="AC84"/>
    </row>
    <row r="85" spans="1:41">
      <c r="A85" s="164"/>
      <c r="B85" s="175" t="s">
        <v>65</v>
      </c>
      <c r="C85" s="585">
        <v>22.164000000000001</v>
      </c>
      <c r="D85" s="598">
        <v>16.335000000000001</v>
      </c>
      <c r="E85" s="585">
        <v>11.094000000000001</v>
      </c>
      <c r="F85" s="598">
        <v>5.4860000000000007</v>
      </c>
      <c r="G85" s="585">
        <v>739.93399999999997</v>
      </c>
      <c r="H85" s="598">
        <v>518.70799999999997</v>
      </c>
      <c r="I85" s="585">
        <v>431.97999999999996</v>
      </c>
      <c r="J85" s="598">
        <v>245.05699999999996</v>
      </c>
      <c r="K85" s="585">
        <v>6.181</v>
      </c>
      <c r="L85" s="598">
        <v>13.27</v>
      </c>
      <c r="M85" s="585">
        <v>0.57000000000000028</v>
      </c>
      <c r="N85" s="598">
        <v>6.976</v>
      </c>
      <c r="O85" s="585">
        <v>768.279</v>
      </c>
      <c r="P85" s="598">
        <v>548.31299999999999</v>
      </c>
      <c r="Q85" s="585">
        <v>443.64400000000001</v>
      </c>
      <c r="R85" s="598">
        <v>257.51900000000001</v>
      </c>
      <c r="T85"/>
      <c r="U85"/>
      <c r="V85"/>
      <c r="W85"/>
      <c r="X85"/>
      <c r="Y85"/>
      <c r="Z85"/>
      <c r="AA85"/>
      <c r="AB85"/>
      <c r="AC85"/>
    </row>
    <row r="86" spans="1:41">
      <c r="E86" s="157">
        <v>0</v>
      </c>
      <c r="F86" s="157">
        <v>0</v>
      </c>
      <c r="I86" s="157">
        <v>0</v>
      </c>
      <c r="J86" s="157">
        <v>0</v>
      </c>
      <c r="K86" s="169"/>
      <c r="L86" s="169"/>
      <c r="M86" s="157">
        <v>0</v>
      </c>
      <c r="N86" s="157">
        <v>0</v>
      </c>
      <c r="O86" s="169"/>
      <c r="P86" s="169"/>
      <c r="Q86" s="157">
        <v>0</v>
      </c>
      <c r="R86" s="157">
        <v>0</v>
      </c>
      <c r="S86" s="169"/>
      <c r="T86"/>
      <c r="U86"/>
      <c r="V86"/>
      <c r="W86"/>
      <c r="X86"/>
      <c r="Y86"/>
      <c r="Z86"/>
      <c r="AA86"/>
      <c r="AB86"/>
      <c r="AC86"/>
    </row>
    <row r="87" spans="1:41" s="144" customFormat="1">
      <c r="A87" s="158" t="s">
        <v>383</v>
      </c>
      <c r="B87" s="176"/>
      <c r="C87" s="599">
        <v>-667.75699999999995</v>
      </c>
      <c r="D87" s="593">
        <v>-742.47699999999998</v>
      </c>
      <c r="E87" s="599">
        <v>-334.50099999999998</v>
      </c>
      <c r="F87" s="593">
        <v>-396.59299999999996</v>
      </c>
      <c r="G87" s="599">
        <v>-3317.0169999999998</v>
      </c>
      <c r="H87" s="593">
        <v>-3260.0610000000001</v>
      </c>
      <c r="I87" s="599">
        <v>-1728.2199999999998</v>
      </c>
      <c r="J87" s="593">
        <v>-1636.6430000000003</v>
      </c>
      <c r="K87" s="599">
        <v>108.01300000000001</v>
      </c>
      <c r="L87" s="593">
        <v>114.121</v>
      </c>
      <c r="M87" s="599">
        <v>55.186000000000007</v>
      </c>
      <c r="N87" s="593">
        <v>60.837999999999994</v>
      </c>
      <c r="O87" s="599">
        <v>-3876.761</v>
      </c>
      <c r="P87" s="593">
        <v>-3888.4169999999999</v>
      </c>
      <c r="Q87" s="599">
        <v>-2007.5349999999999</v>
      </c>
      <c r="R87" s="593">
        <v>-1972.3979999999999</v>
      </c>
      <c r="T87"/>
      <c r="U87"/>
      <c r="V87"/>
      <c r="W87"/>
      <c r="X87"/>
      <c r="Y87"/>
      <c r="Z87"/>
      <c r="AA87"/>
      <c r="AB87"/>
      <c r="AC87"/>
      <c r="AD87"/>
      <c r="AE87"/>
      <c r="AF87"/>
      <c r="AG87"/>
      <c r="AH87"/>
      <c r="AI87"/>
      <c r="AJ87"/>
      <c r="AK87"/>
      <c r="AL87"/>
      <c r="AM87"/>
      <c r="AN87"/>
      <c r="AO87"/>
    </row>
    <row r="88" spans="1:41">
      <c r="A88" s="164"/>
      <c r="B88" s="180" t="s">
        <v>384</v>
      </c>
      <c r="C88" s="590">
        <v>-497.74200000000002</v>
      </c>
      <c r="D88" s="598">
        <v>-539.69799999999998</v>
      </c>
      <c r="E88" s="590">
        <v>-252.64500000000001</v>
      </c>
      <c r="F88" s="598">
        <v>-291.39699999999999</v>
      </c>
      <c r="G88" s="590">
        <v>-2208.6590000000001</v>
      </c>
      <c r="H88" s="598">
        <v>-2163.9960000000001</v>
      </c>
      <c r="I88" s="590">
        <v>-1149.6160000000002</v>
      </c>
      <c r="J88" s="598">
        <v>-1087.057</v>
      </c>
      <c r="K88" s="590">
        <v>103.88500000000001</v>
      </c>
      <c r="L88" s="598">
        <v>105.47799999999999</v>
      </c>
      <c r="M88" s="590">
        <v>51.649000000000008</v>
      </c>
      <c r="N88" s="598">
        <v>54.516999999999996</v>
      </c>
      <c r="O88" s="590">
        <v>-2602.5160000000001</v>
      </c>
      <c r="P88" s="598">
        <v>-2598.2159999999999</v>
      </c>
      <c r="Q88" s="590">
        <v>-1350.6120000000001</v>
      </c>
      <c r="R88" s="598">
        <v>-1323.9369999999999</v>
      </c>
      <c r="T88"/>
      <c r="U88"/>
      <c r="V88"/>
      <c r="W88"/>
      <c r="X88"/>
      <c r="Y88"/>
      <c r="Z88"/>
      <c r="AA88"/>
      <c r="AB88"/>
      <c r="AC88"/>
    </row>
    <row r="89" spans="1:41">
      <c r="A89" s="164"/>
      <c r="B89" s="180" t="s">
        <v>385</v>
      </c>
      <c r="C89" s="590">
        <v>-11.879</v>
      </c>
      <c r="D89" s="598">
        <v>-38.392000000000003</v>
      </c>
      <c r="E89" s="590">
        <v>-3.3499999999999996</v>
      </c>
      <c r="F89" s="598">
        <v>-17.952000000000002</v>
      </c>
      <c r="G89" s="590">
        <v>0</v>
      </c>
      <c r="H89" s="598">
        <v>0</v>
      </c>
      <c r="I89" s="590">
        <v>0</v>
      </c>
      <c r="J89" s="598">
        <v>0</v>
      </c>
      <c r="K89" s="590">
        <v>-9.0239999999999991</v>
      </c>
      <c r="L89" s="598">
        <v>0</v>
      </c>
      <c r="M89" s="590">
        <v>-4.9209999999999994</v>
      </c>
      <c r="N89" s="598">
        <v>0</v>
      </c>
      <c r="O89" s="590">
        <v>-20.902999999999999</v>
      </c>
      <c r="P89" s="598">
        <v>-38.392000000000003</v>
      </c>
      <c r="Q89" s="590">
        <v>-8.270999999999999</v>
      </c>
      <c r="R89" s="598">
        <v>-17.952000000000002</v>
      </c>
      <c r="T89"/>
      <c r="U89"/>
      <c r="V89"/>
      <c r="W89"/>
      <c r="X89"/>
      <c r="Y89"/>
      <c r="Z89"/>
      <c r="AA89"/>
      <c r="AB89"/>
      <c r="AC89"/>
    </row>
    <row r="90" spans="1:41">
      <c r="A90" s="164"/>
      <c r="B90" s="180" t="s">
        <v>69</v>
      </c>
      <c r="C90" s="590">
        <v>-117.15</v>
      </c>
      <c r="D90" s="598">
        <v>-129.65299999999999</v>
      </c>
      <c r="E90" s="590">
        <v>-57.074000000000005</v>
      </c>
      <c r="F90" s="598">
        <v>-63.597999999999985</v>
      </c>
      <c r="G90" s="590">
        <v>-506.89800000000002</v>
      </c>
      <c r="H90" s="598">
        <v>-569.24400000000003</v>
      </c>
      <c r="I90" s="590">
        <v>-251.31100000000004</v>
      </c>
      <c r="J90" s="598">
        <v>-282.09300000000002</v>
      </c>
      <c r="K90" s="590">
        <v>22.167999999999999</v>
      </c>
      <c r="L90" s="598">
        <v>27.004999999999999</v>
      </c>
      <c r="M90" s="590">
        <v>11.519</v>
      </c>
      <c r="N90" s="598">
        <v>13.026999999999999</v>
      </c>
      <c r="O90" s="590">
        <v>-601.88</v>
      </c>
      <c r="P90" s="598">
        <v>-671.89200000000005</v>
      </c>
      <c r="Q90" s="590">
        <v>-296.86599999999999</v>
      </c>
      <c r="R90" s="598">
        <v>-332.66400000000004</v>
      </c>
      <c r="T90"/>
      <c r="U90"/>
      <c r="V90"/>
      <c r="W90"/>
      <c r="X90"/>
      <c r="Y90"/>
      <c r="Z90"/>
      <c r="AA90"/>
      <c r="AB90"/>
      <c r="AC90"/>
    </row>
    <row r="91" spans="1:41">
      <c r="A91" s="164"/>
      <c r="B91" s="180" t="s">
        <v>386</v>
      </c>
      <c r="C91" s="590">
        <v>-40.985999999999997</v>
      </c>
      <c r="D91" s="598">
        <v>-34.734000000000002</v>
      </c>
      <c r="E91" s="590">
        <v>-21.431999999999999</v>
      </c>
      <c r="F91" s="598">
        <v>-23.646000000000001</v>
      </c>
      <c r="G91" s="590">
        <v>-601.46</v>
      </c>
      <c r="H91" s="598">
        <v>-526.82100000000003</v>
      </c>
      <c r="I91" s="590">
        <v>-327.29300000000006</v>
      </c>
      <c r="J91" s="598">
        <v>-267.49300000000005</v>
      </c>
      <c r="K91" s="590">
        <v>-9.016</v>
      </c>
      <c r="L91" s="598">
        <v>-18.361999999999998</v>
      </c>
      <c r="M91" s="590">
        <v>-3.0609999999999999</v>
      </c>
      <c r="N91" s="598">
        <v>-6.7059999999999977</v>
      </c>
      <c r="O91" s="590">
        <v>-651.46199999999999</v>
      </c>
      <c r="P91" s="598">
        <v>-579.91700000000003</v>
      </c>
      <c r="Q91" s="590">
        <v>-351.786</v>
      </c>
      <c r="R91" s="598">
        <v>-297.84500000000003</v>
      </c>
      <c r="T91"/>
      <c r="U91"/>
      <c r="V91"/>
      <c r="W91"/>
      <c r="X91"/>
      <c r="Y91"/>
      <c r="Z91"/>
      <c r="AA91"/>
      <c r="AB91"/>
      <c r="AC91"/>
    </row>
    <row r="92" spans="1:41">
      <c r="E92" s="157">
        <v>0</v>
      </c>
      <c r="F92" s="157">
        <v>0</v>
      </c>
      <c r="I92" s="157">
        <v>0</v>
      </c>
      <c r="J92" s="157">
        <v>0</v>
      </c>
      <c r="K92" s="169"/>
      <c r="L92" s="169"/>
      <c r="M92" s="157">
        <v>0</v>
      </c>
      <c r="N92" s="157">
        <v>0</v>
      </c>
      <c r="O92" s="169"/>
      <c r="P92" s="169"/>
      <c r="Q92" s="157">
        <v>0</v>
      </c>
      <c r="R92" s="157">
        <v>0</v>
      </c>
      <c r="S92" s="169"/>
      <c r="T92"/>
      <c r="U92"/>
      <c r="V92"/>
      <c r="W92"/>
      <c r="X92"/>
      <c r="Y92"/>
      <c r="Z92"/>
      <c r="AA92"/>
      <c r="AB92"/>
      <c r="AC92"/>
    </row>
    <row r="93" spans="1:41" s="144" customFormat="1">
      <c r="A93" s="158" t="s">
        <v>387</v>
      </c>
      <c r="B93" s="176"/>
      <c r="C93" s="584">
        <v>925.82299999999998</v>
      </c>
      <c r="D93" s="602">
        <v>919.30700000000002</v>
      </c>
      <c r="E93" s="584">
        <v>456.74199999999996</v>
      </c>
      <c r="F93" s="602">
        <v>451.91900000000004</v>
      </c>
      <c r="G93" s="584">
        <v>1948.6289999999999</v>
      </c>
      <c r="H93" s="602">
        <v>1928.3230000000001</v>
      </c>
      <c r="I93" s="584">
        <v>1009.699</v>
      </c>
      <c r="J93" s="602">
        <v>942.71400000000006</v>
      </c>
      <c r="K93" s="584">
        <v>37.017000000000003</v>
      </c>
      <c r="L93" s="602">
        <v>12.72</v>
      </c>
      <c r="M93" s="584">
        <v>16.821000000000002</v>
      </c>
      <c r="N93" s="602">
        <v>8.5990000000000002</v>
      </c>
      <c r="O93" s="584">
        <v>2911.4690000000001</v>
      </c>
      <c r="P93" s="602">
        <v>2860.35</v>
      </c>
      <c r="Q93" s="584">
        <v>1483.2619999999999</v>
      </c>
      <c r="R93" s="602">
        <v>1403.232</v>
      </c>
      <c r="T93"/>
      <c r="U93"/>
      <c r="V93"/>
      <c r="W93"/>
      <c r="X93"/>
      <c r="Y93"/>
      <c r="Z93"/>
      <c r="AA93"/>
      <c r="AB93"/>
      <c r="AC93"/>
      <c r="AD93"/>
      <c r="AE93"/>
      <c r="AF93"/>
      <c r="AG93"/>
      <c r="AH93"/>
      <c r="AI93"/>
      <c r="AJ93"/>
      <c r="AK93"/>
      <c r="AL93"/>
      <c r="AM93"/>
      <c r="AN93"/>
      <c r="AO93"/>
    </row>
    <row r="94" spans="1:41">
      <c r="E94" s="157">
        <v>0</v>
      </c>
      <c r="F94" s="157">
        <v>0</v>
      </c>
      <c r="I94" s="157">
        <v>0</v>
      </c>
      <c r="J94" s="157">
        <v>0</v>
      </c>
      <c r="K94" s="169"/>
      <c r="L94" s="169"/>
      <c r="M94" s="157">
        <v>0</v>
      </c>
      <c r="N94" s="157">
        <v>0</v>
      </c>
      <c r="O94" s="169"/>
      <c r="P94" s="169"/>
      <c r="Q94" s="157">
        <v>0</v>
      </c>
      <c r="R94" s="157">
        <v>0</v>
      </c>
      <c r="S94" s="169"/>
      <c r="T94"/>
      <c r="U94"/>
      <c r="V94"/>
      <c r="W94"/>
      <c r="X94"/>
      <c r="Y94"/>
      <c r="Z94"/>
      <c r="AA94"/>
      <c r="AB94"/>
      <c r="AC94"/>
    </row>
    <row r="95" spans="1:41">
      <c r="A95" s="160"/>
      <c r="B95" s="175" t="s">
        <v>388</v>
      </c>
      <c r="C95" s="585">
        <v>1.732</v>
      </c>
      <c r="D95" s="598">
        <v>4.8949999999999996</v>
      </c>
      <c r="E95" s="585">
        <v>1.1259999999999999</v>
      </c>
      <c r="F95" s="598">
        <v>2.5159999999999996</v>
      </c>
      <c r="G95" s="585">
        <v>71.174999999999997</v>
      </c>
      <c r="H95" s="598">
        <v>76.706999999999994</v>
      </c>
      <c r="I95" s="585">
        <v>37.348999999999997</v>
      </c>
      <c r="J95" s="598">
        <v>38.230999999999995</v>
      </c>
      <c r="K95" s="585">
        <v>0.81100000000000005</v>
      </c>
      <c r="L95" s="598">
        <v>3.4969999999999999</v>
      </c>
      <c r="M95" s="585">
        <v>0.22700000000000009</v>
      </c>
      <c r="N95" s="598">
        <v>1.7549999999999999</v>
      </c>
      <c r="O95" s="585">
        <v>73.718000000000004</v>
      </c>
      <c r="P95" s="598">
        <v>85.099000000000004</v>
      </c>
      <c r="Q95" s="585">
        <v>38.702000000000005</v>
      </c>
      <c r="R95" s="598">
        <v>42.502000000000002</v>
      </c>
      <c r="T95"/>
      <c r="U95"/>
      <c r="V95"/>
      <c r="W95"/>
      <c r="X95"/>
      <c r="Y95"/>
      <c r="Z95"/>
      <c r="AA95"/>
      <c r="AB95"/>
      <c r="AC95"/>
    </row>
    <row r="96" spans="1:41">
      <c r="A96" s="160"/>
      <c r="B96" s="175" t="s">
        <v>389</v>
      </c>
      <c r="C96" s="590">
        <v>-43.648000000000003</v>
      </c>
      <c r="D96" s="598">
        <v>-45.209000000000003</v>
      </c>
      <c r="E96" s="590">
        <v>-22.551000000000002</v>
      </c>
      <c r="F96" s="598">
        <v>-22.436000000000003</v>
      </c>
      <c r="G96" s="590">
        <v>-291.37</v>
      </c>
      <c r="H96" s="598">
        <v>-257.24200000000002</v>
      </c>
      <c r="I96" s="590">
        <v>-149.345</v>
      </c>
      <c r="J96" s="598">
        <v>-132.57800000000003</v>
      </c>
      <c r="K96" s="590">
        <v>-24.876999999999999</v>
      </c>
      <c r="L96" s="598">
        <v>-28.285</v>
      </c>
      <c r="M96" s="590">
        <v>-12.415999999999999</v>
      </c>
      <c r="N96" s="598">
        <v>-13.569000000000001</v>
      </c>
      <c r="O96" s="590">
        <v>-359.89499999999998</v>
      </c>
      <c r="P96" s="598">
        <v>-330.73599999999999</v>
      </c>
      <c r="Q96" s="590">
        <v>-184.31199999999998</v>
      </c>
      <c r="R96" s="598">
        <v>-168.583</v>
      </c>
      <c r="T96"/>
      <c r="U96"/>
      <c r="V96"/>
      <c r="W96"/>
      <c r="X96"/>
      <c r="Y96"/>
      <c r="Z96"/>
      <c r="AA96"/>
      <c r="AB96"/>
      <c r="AC96"/>
    </row>
    <row r="97" spans="1:41">
      <c r="A97" s="160"/>
      <c r="B97" s="175" t="s">
        <v>390</v>
      </c>
      <c r="C97" s="590">
        <v>-89.974000000000004</v>
      </c>
      <c r="D97" s="598">
        <v>-113.876</v>
      </c>
      <c r="E97" s="590">
        <v>-48.865000000000002</v>
      </c>
      <c r="F97" s="598">
        <v>-58.482000000000006</v>
      </c>
      <c r="G97" s="590">
        <v>-421.76100000000002</v>
      </c>
      <c r="H97" s="598">
        <v>-401.37400000000002</v>
      </c>
      <c r="I97" s="590">
        <v>-203.83300000000003</v>
      </c>
      <c r="J97" s="598">
        <v>-211.21200000000002</v>
      </c>
      <c r="K97" s="590">
        <v>-36.945</v>
      </c>
      <c r="L97" s="598">
        <v>-27.603000000000002</v>
      </c>
      <c r="M97" s="590">
        <v>-23.548999999999999</v>
      </c>
      <c r="N97" s="598">
        <v>-12.622000000000002</v>
      </c>
      <c r="O97" s="590">
        <v>-548.67999999999995</v>
      </c>
      <c r="P97" s="598">
        <v>-542.85299999999995</v>
      </c>
      <c r="Q97" s="590">
        <v>-276.24699999999996</v>
      </c>
      <c r="R97" s="598">
        <v>-282.31599999999997</v>
      </c>
      <c r="T97"/>
      <c r="U97"/>
      <c r="V97"/>
      <c r="W97"/>
      <c r="X97"/>
      <c r="Y97"/>
      <c r="Z97"/>
      <c r="AA97"/>
      <c r="AB97"/>
      <c r="AC97"/>
    </row>
    <row r="98" spans="1:41">
      <c r="E98" s="157">
        <v>0</v>
      </c>
      <c r="F98" s="157">
        <v>0</v>
      </c>
      <c r="I98" s="157">
        <v>0</v>
      </c>
      <c r="J98" s="157">
        <v>0</v>
      </c>
      <c r="K98" s="169"/>
      <c r="L98" s="169"/>
      <c r="M98" s="157">
        <v>0</v>
      </c>
      <c r="N98" s="157">
        <v>0</v>
      </c>
      <c r="O98" s="169"/>
      <c r="P98" s="169"/>
      <c r="Q98" s="157">
        <v>0</v>
      </c>
      <c r="R98" s="157">
        <v>0</v>
      </c>
      <c r="S98" s="169"/>
      <c r="T98"/>
      <c r="U98"/>
      <c r="V98"/>
      <c r="W98"/>
      <c r="X98"/>
      <c r="Y98"/>
      <c r="Z98"/>
      <c r="AA98"/>
      <c r="AB98"/>
      <c r="AC98"/>
    </row>
    <row r="99" spans="1:41" s="144" customFormat="1">
      <c r="A99" s="158" t="s">
        <v>391</v>
      </c>
      <c r="B99" s="176"/>
      <c r="C99" s="584">
        <v>793.93299999999999</v>
      </c>
      <c r="D99" s="602">
        <v>765.11699999999996</v>
      </c>
      <c r="E99" s="584">
        <v>386.452</v>
      </c>
      <c r="F99" s="602">
        <v>373.51699999999994</v>
      </c>
      <c r="G99" s="584">
        <v>1306.673</v>
      </c>
      <c r="H99" s="602">
        <v>1346.414</v>
      </c>
      <c r="I99" s="584">
        <v>693.87</v>
      </c>
      <c r="J99" s="602">
        <v>637.15499999999997</v>
      </c>
      <c r="K99" s="584">
        <v>-23.994</v>
      </c>
      <c r="L99" s="602">
        <v>-39.670999999999999</v>
      </c>
      <c r="M99" s="584">
        <v>-18.917000000000002</v>
      </c>
      <c r="N99" s="602">
        <v>-15.837</v>
      </c>
      <c r="O99" s="584">
        <v>2076.6120000000001</v>
      </c>
      <c r="P99" s="602">
        <v>2071.86</v>
      </c>
      <c r="Q99" s="584">
        <v>1061.4050000000002</v>
      </c>
      <c r="R99" s="602">
        <v>994.83500000000004</v>
      </c>
      <c r="T99"/>
      <c r="U99"/>
      <c r="V99"/>
      <c r="W99"/>
      <c r="X99"/>
      <c r="Y99"/>
      <c r="Z99"/>
      <c r="AA99"/>
      <c r="AB99"/>
      <c r="AC99"/>
      <c r="AD99"/>
      <c r="AE99"/>
      <c r="AF99"/>
      <c r="AG99"/>
      <c r="AH99"/>
      <c r="AI99"/>
      <c r="AJ99"/>
      <c r="AK99"/>
      <c r="AL99"/>
      <c r="AM99"/>
      <c r="AN99"/>
      <c r="AO99"/>
    </row>
    <row r="100" spans="1:41">
      <c r="E100" s="157">
        <v>0</v>
      </c>
      <c r="F100" s="157">
        <v>0</v>
      </c>
      <c r="I100" s="157">
        <v>0</v>
      </c>
      <c r="J100" s="157">
        <v>0</v>
      </c>
      <c r="K100" s="169"/>
      <c r="L100" s="169"/>
      <c r="M100" s="157">
        <v>0</v>
      </c>
      <c r="N100" s="157">
        <v>0</v>
      </c>
      <c r="O100" s="169"/>
      <c r="P100" s="169"/>
      <c r="Q100" s="157">
        <v>0</v>
      </c>
      <c r="R100" s="157">
        <v>0</v>
      </c>
      <c r="S100" s="169"/>
      <c r="T100"/>
      <c r="U100"/>
      <c r="V100"/>
      <c r="W100"/>
      <c r="X100"/>
      <c r="Y100"/>
      <c r="Z100"/>
      <c r="AA100"/>
      <c r="AB100"/>
      <c r="AC100"/>
    </row>
    <row r="101" spans="1:41">
      <c r="A101" s="164"/>
      <c r="B101" s="175" t="s">
        <v>392</v>
      </c>
      <c r="C101" s="590">
        <v>-164.97200000000001</v>
      </c>
      <c r="D101" s="594">
        <v>-156.251</v>
      </c>
      <c r="E101" s="590">
        <v>-83.717000000000013</v>
      </c>
      <c r="F101" s="594">
        <v>-79.353999999999999</v>
      </c>
      <c r="G101" s="590">
        <v>-416.28899999999999</v>
      </c>
      <c r="H101" s="594">
        <v>-390.78800000000001</v>
      </c>
      <c r="I101" s="590">
        <v>-217.524</v>
      </c>
      <c r="J101" s="594">
        <v>-203.08800000000002</v>
      </c>
      <c r="K101" s="590">
        <v>-18.838000000000001</v>
      </c>
      <c r="L101" s="594">
        <v>-12.346</v>
      </c>
      <c r="M101" s="590">
        <v>-9.8070000000000004</v>
      </c>
      <c r="N101" s="594">
        <v>-6.1610000000000005</v>
      </c>
      <c r="O101" s="590">
        <v>-600.09900000000005</v>
      </c>
      <c r="P101" s="594">
        <v>-559.38499999999999</v>
      </c>
      <c r="Q101" s="590">
        <v>-311.04800000000006</v>
      </c>
      <c r="R101" s="594">
        <v>-288.60300000000001</v>
      </c>
      <c r="T101"/>
      <c r="U101"/>
      <c r="V101"/>
      <c r="W101"/>
      <c r="X101"/>
      <c r="Y101"/>
      <c r="Z101"/>
      <c r="AA101"/>
      <c r="AB101"/>
      <c r="AC101"/>
    </row>
    <row r="102" spans="1:41">
      <c r="A102" s="164"/>
      <c r="B102" s="175" t="s">
        <v>393</v>
      </c>
      <c r="C102" s="590">
        <v>6.1230000000000002</v>
      </c>
      <c r="D102" s="594">
        <v>-5.1689999999999996</v>
      </c>
      <c r="E102" s="590">
        <v>-2.4069999999999991</v>
      </c>
      <c r="F102" s="594">
        <v>6.1000000000000831E-2</v>
      </c>
      <c r="G102" s="590">
        <v>0</v>
      </c>
      <c r="H102" s="594">
        <v>0</v>
      </c>
      <c r="I102" s="590">
        <v>0</v>
      </c>
      <c r="J102" s="594">
        <v>0</v>
      </c>
      <c r="K102" s="590">
        <v>0</v>
      </c>
      <c r="L102" s="594">
        <v>0</v>
      </c>
      <c r="M102" s="590">
        <v>0</v>
      </c>
      <c r="N102" s="594">
        <v>0</v>
      </c>
      <c r="O102" s="590">
        <v>6.1230000000000002</v>
      </c>
      <c r="P102" s="594">
        <v>-5.1689999999999996</v>
      </c>
      <c r="Q102" s="590">
        <v>-2.4069999999999991</v>
      </c>
      <c r="R102" s="594">
        <v>6.1000000000000831E-2</v>
      </c>
      <c r="T102"/>
      <c r="U102"/>
      <c r="V102"/>
      <c r="W102"/>
      <c r="X102"/>
      <c r="Y102"/>
      <c r="Z102"/>
      <c r="AA102"/>
      <c r="AB102"/>
      <c r="AC102"/>
    </row>
    <row r="103" spans="1:41" ht="25.5">
      <c r="A103" s="164"/>
      <c r="B103" s="177" t="s">
        <v>394</v>
      </c>
      <c r="C103" s="590">
        <v>-9.2080000000000002</v>
      </c>
      <c r="D103" s="594">
        <v>-2.2269999999999999</v>
      </c>
      <c r="E103" s="590">
        <v>-3.0840000000000005</v>
      </c>
      <c r="F103" s="594">
        <v>-2.052</v>
      </c>
      <c r="G103" s="590">
        <v>-162.28700000000001</v>
      </c>
      <c r="H103" s="594">
        <v>-134.01900000000001</v>
      </c>
      <c r="I103" s="590">
        <v>-88.632000000000005</v>
      </c>
      <c r="J103" s="594">
        <v>-62.794000000000011</v>
      </c>
      <c r="K103" s="590">
        <v>2.3E-2</v>
      </c>
      <c r="L103" s="594">
        <v>-4.2000000000000003E-2</v>
      </c>
      <c r="M103" s="590">
        <v>0.57700000000000007</v>
      </c>
      <c r="N103" s="594">
        <v>-0.22800000000000001</v>
      </c>
      <c r="O103" s="590">
        <v>-171.47200000000001</v>
      </c>
      <c r="P103" s="594">
        <v>-136.28800000000001</v>
      </c>
      <c r="Q103" s="590">
        <v>-91.13900000000001</v>
      </c>
      <c r="R103" s="594">
        <v>-65.074000000000012</v>
      </c>
      <c r="T103"/>
      <c r="U103"/>
      <c r="V103"/>
      <c r="W103"/>
      <c r="X103"/>
      <c r="Y103"/>
      <c r="Z103"/>
      <c r="AA103"/>
      <c r="AB103"/>
      <c r="AC103"/>
    </row>
    <row r="104" spans="1:41">
      <c r="E104" s="157">
        <v>0</v>
      </c>
      <c r="F104" s="157">
        <v>0</v>
      </c>
      <c r="I104" s="157">
        <v>0</v>
      </c>
      <c r="J104" s="157">
        <v>0</v>
      </c>
      <c r="K104" s="169"/>
      <c r="L104" s="169"/>
      <c r="M104" s="157">
        <v>0</v>
      </c>
      <c r="N104" s="157">
        <v>0</v>
      </c>
      <c r="O104" s="169"/>
      <c r="P104" s="169"/>
      <c r="Q104" s="157">
        <v>0</v>
      </c>
      <c r="R104" s="157">
        <v>0</v>
      </c>
      <c r="S104" s="169"/>
      <c r="T104"/>
      <c r="U104"/>
      <c r="V104"/>
      <c r="W104"/>
      <c r="X104"/>
      <c r="Y104"/>
      <c r="Z104"/>
      <c r="AA104"/>
      <c r="AB104"/>
      <c r="AC104"/>
    </row>
    <row r="105" spans="1:41" s="144" customFormat="1">
      <c r="A105" s="158" t="s">
        <v>395</v>
      </c>
      <c r="B105" s="176"/>
      <c r="C105" s="600">
        <v>625.87599999999998</v>
      </c>
      <c r="D105" s="593">
        <v>601.47</v>
      </c>
      <c r="E105" s="600">
        <v>297.24399999999997</v>
      </c>
      <c r="F105" s="593">
        <v>292.17200000000003</v>
      </c>
      <c r="G105" s="600">
        <v>728.09699999999998</v>
      </c>
      <c r="H105" s="593">
        <v>821.60699999999997</v>
      </c>
      <c r="I105" s="600">
        <v>387.714</v>
      </c>
      <c r="J105" s="593">
        <v>371.27299999999997</v>
      </c>
      <c r="K105" s="600">
        <v>-42.808999999999997</v>
      </c>
      <c r="L105" s="593">
        <v>-52.058999999999997</v>
      </c>
      <c r="M105" s="600">
        <v>-28.146999999999998</v>
      </c>
      <c r="N105" s="593">
        <v>-22.225999999999999</v>
      </c>
      <c r="O105" s="600">
        <v>1311.164</v>
      </c>
      <c r="P105" s="593">
        <v>1371.018</v>
      </c>
      <c r="Q105" s="600">
        <v>656.81100000000004</v>
      </c>
      <c r="R105" s="593">
        <v>641.21900000000005</v>
      </c>
      <c r="T105"/>
      <c r="U105"/>
      <c r="V105"/>
      <c r="W105"/>
      <c r="X105"/>
      <c r="Y105"/>
      <c r="Z105"/>
      <c r="AA105"/>
      <c r="AB105"/>
      <c r="AC105"/>
      <c r="AD105"/>
      <c r="AE105"/>
      <c r="AF105"/>
      <c r="AG105"/>
      <c r="AH105"/>
      <c r="AI105"/>
      <c r="AJ105"/>
      <c r="AK105"/>
      <c r="AL105"/>
      <c r="AM105"/>
      <c r="AN105"/>
      <c r="AO105"/>
    </row>
    <row r="106" spans="1:41">
      <c r="E106" s="157">
        <v>0</v>
      </c>
      <c r="F106" s="157">
        <v>0</v>
      </c>
      <c r="I106" s="157">
        <v>0</v>
      </c>
      <c r="J106" s="157">
        <v>0</v>
      </c>
      <c r="K106" s="169"/>
      <c r="L106" s="169"/>
      <c r="M106" s="157">
        <v>0</v>
      </c>
      <c r="N106" s="157">
        <v>0</v>
      </c>
      <c r="O106" s="169"/>
      <c r="P106" s="169"/>
      <c r="Q106" s="157">
        <v>0</v>
      </c>
      <c r="R106" s="157">
        <v>0</v>
      </c>
      <c r="S106" s="169"/>
      <c r="T106"/>
      <c r="U106"/>
      <c r="V106"/>
      <c r="W106"/>
      <c r="X106"/>
      <c r="Y106"/>
      <c r="Z106"/>
      <c r="AA106"/>
      <c r="AB106"/>
      <c r="AC106"/>
    </row>
    <row r="107" spans="1:41">
      <c r="A107" s="158" t="s">
        <v>396</v>
      </c>
      <c r="B107" s="176"/>
      <c r="C107" s="599">
        <v>-98.7</v>
      </c>
      <c r="D107" s="593">
        <v>-175.441</v>
      </c>
      <c r="E107" s="599">
        <v>-50.279000000000003</v>
      </c>
      <c r="F107" s="593">
        <v>-73.122</v>
      </c>
      <c r="G107" s="599">
        <v>-361.52699999999999</v>
      </c>
      <c r="H107" s="593">
        <v>-302.21499999999997</v>
      </c>
      <c r="I107" s="599">
        <v>-186.49499999999998</v>
      </c>
      <c r="J107" s="593">
        <v>-226.54399999999998</v>
      </c>
      <c r="K107" s="599">
        <v>93.242000000000004</v>
      </c>
      <c r="L107" s="593">
        <v>-59.158999999999999</v>
      </c>
      <c r="M107" s="599">
        <v>33.249000000000002</v>
      </c>
      <c r="N107" s="593">
        <v>-56.143000000000001</v>
      </c>
      <c r="O107" s="599">
        <v>-366.98500000000001</v>
      </c>
      <c r="P107" s="593">
        <v>-536.81500000000005</v>
      </c>
      <c r="Q107" s="599">
        <v>-203.52500000000001</v>
      </c>
      <c r="R107" s="593">
        <v>-355.80900000000008</v>
      </c>
      <c r="T107"/>
      <c r="U107"/>
      <c r="V107"/>
      <c r="W107"/>
      <c r="X107"/>
      <c r="Y107"/>
      <c r="Z107"/>
      <c r="AA107"/>
      <c r="AB107"/>
      <c r="AC107"/>
    </row>
    <row r="108" spans="1:41" s="144" customFormat="1">
      <c r="A108" s="158"/>
      <c r="B108" s="176" t="s">
        <v>397</v>
      </c>
      <c r="C108" s="600">
        <v>41.56</v>
      </c>
      <c r="D108" s="593">
        <v>49.857999999999997</v>
      </c>
      <c r="E108" s="600">
        <v>21.212000000000003</v>
      </c>
      <c r="F108" s="593">
        <v>26.084999999999997</v>
      </c>
      <c r="G108" s="600">
        <v>123.32599999999999</v>
      </c>
      <c r="H108" s="593">
        <v>146.774</v>
      </c>
      <c r="I108" s="600">
        <v>53.029999999999987</v>
      </c>
      <c r="J108" s="593">
        <v>72.206000000000003</v>
      </c>
      <c r="K108" s="600">
        <v>25.564</v>
      </c>
      <c r="L108" s="593">
        <v>28.128</v>
      </c>
      <c r="M108" s="600">
        <v>8.2199999999999989</v>
      </c>
      <c r="N108" s="593">
        <v>19.105</v>
      </c>
      <c r="O108" s="600">
        <v>190.45</v>
      </c>
      <c r="P108" s="593">
        <v>224.76</v>
      </c>
      <c r="Q108" s="600">
        <v>82.461999999999989</v>
      </c>
      <c r="R108" s="593">
        <v>117.39599999999999</v>
      </c>
      <c r="T108"/>
      <c r="U108"/>
      <c r="V108"/>
      <c r="W108"/>
      <c r="X108"/>
      <c r="Y108"/>
      <c r="Z108"/>
      <c r="AA108"/>
      <c r="AB108"/>
      <c r="AC108"/>
      <c r="AD108"/>
      <c r="AE108"/>
      <c r="AF108"/>
      <c r="AG108"/>
      <c r="AH108"/>
      <c r="AI108"/>
      <c r="AJ108"/>
      <c r="AK108"/>
      <c r="AL108"/>
      <c r="AM108"/>
      <c r="AN108"/>
      <c r="AO108"/>
    </row>
    <row r="109" spans="1:41">
      <c r="A109" s="164"/>
      <c r="B109" s="180" t="s">
        <v>328</v>
      </c>
      <c r="C109" s="601">
        <v>24.007000000000001</v>
      </c>
      <c r="D109" s="594">
        <v>39.718000000000004</v>
      </c>
      <c r="E109" s="601">
        <v>11.185000000000002</v>
      </c>
      <c r="F109" s="594">
        <v>17.161000000000005</v>
      </c>
      <c r="G109" s="601">
        <v>7.1079999999999997</v>
      </c>
      <c r="H109" s="594">
        <v>13.51</v>
      </c>
      <c r="I109" s="601">
        <v>4.1020000000000003</v>
      </c>
      <c r="J109" s="594">
        <v>9.2010000000000005</v>
      </c>
      <c r="K109" s="601">
        <v>37.466999999999999</v>
      </c>
      <c r="L109" s="594">
        <v>17.024000000000001</v>
      </c>
      <c r="M109" s="601">
        <v>14.931999999999999</v>
      </c>
      <c r="N109" s="594">
        <v>14.486000000000001</v>
      </c>
      <c r="O109" s="601">
        <v>68.581999999999994</v>
      </c>
      <c r="P109" s="594">
        <v>70.251999999999995</v>
      </c>
      <c r="Q109" s="601">
        <v>30.218999999999994</v>
      </c>
      <c r="R109" s="594">
        <v>40.847999999999999</v>
      </c>
      <c r="T109"/>
      <c r="U109"/>
      <c r="V109"/>
      <c r="W109"/>
      <c r="X109"/>
      <c r="Y109"/>
      <c r="Z109"/>
      <c r="AA109"/>
      <c r="AB109"/>
      <c r="AC109"/>
    </row>
    <row r="110" spans="1:41">
      <c r="A110" s="164"/>
      <c r="B110" s="180" t="s">
        <v>398</v>
      </c>
      <c r="C110" s="590">
        <v>17.553000000000001</v>
      </c>
      <c r="D110" s="594">
        <v>10.14</v>
      </c>
      <c r="E110" s="590">
        <v>10.027000000000001</v>
      </c>
      <c r="F110" s="594">
        <v>8.9240000000000013</v>
      </c>
      <c r="G110" s="590">
        <v>116.218</v>
      </c>
      <c r="H110" s="594">
        <v>133.26400000000001</v>
      </c>
      <c r="I110" s="590">
        <v>48.927999999999997</v>
      </c>
      <c r="J110" s="594">
        <v>63.00500000000001</v>
      </c>
      <c r="K110" s="590">
        <v>-11.903</v>
      </c>
      <c r="L110" s="594">
        <v>11.103999999999999</v>
      </c>
      <c r="M110" s="590">
        <v>-6.7120000000000006</v>
      </c>
      <c r="N110" s="594">
        <v>4.6189999999999989</v>
      </c>
      <c r="O110" s="590">
        <v>121.86799999999999</v>
      </c>
      <c r="P110" s="594">
        <v>154.50800000000001</v>
      </c>
      <c r="Q110" s="590">
        <v>52.242999999999995</v>
      </c>
      <c r="R110" s="594">
        <v>76.548000000000016</v>
      </c>
      <c r="T110"/>
      <c r="U110"/>
      <c r="V110"/>
      <c r="W110"/>
      <c r="X110"/>
      <c r="Y110"/>
      <c r="Z110"/>
      <c r="AA110"/>
      <c r="AB110"/>
      <c r="AC110"/>
    </row>
    <row r="111" spans="1:41">
      <c r="A111" s="158"/>
      <c r="B111" s="176" t="s">
        <v>399</v>
      </c>
      <c r="C111" s="599">
        <v>-133.941</v>
      </c>
      <c r="D111" s="593">
        <v>-122.206</v>
      </c>
      <c r="E111" s="599">
        <v>-66.39</v>
      </c>
      <c r="F111" s="593">
        <v>-56.707999999999998</v>
      </c>
      <c r="G111" s="599">
        <v>-590.48900000000003</v>
      </c>
      <c r="H111" s="593">
        <v>-791.91800000000001</v>
      </c>
      <c r="I111" s="599">
        <v>-287.78100000000001</v>
      </c>
      <c r="J111" s="593">
        <v>-418.45800000000003</v>
      </c>
      <c r="K111" s="599">
        <v>92.682000000000002</v>
      </c>
      <c r="L111" s="593">
        <v>16.638000000000002</v>
      </c>
      <c r="M111" s="599">
        <v>53.439</v>
      </c>
      <c r="N111" s="593">
        <v>-2.3119999999999976</v>
      </c>
      <c r="O111" s="599">
        <v>-631.74800000000005</v>
      </c>
      <c r="P111" s="593">
        <v>-897.48599999999999</v>
      </c>
      <c r="Q111" s="599">
        <v>-300.73200000000003</v>
      </c>
      <c r="R111" s="593">
        <v>-477.47800000000001</v>
      </c>
      <c r="T111"/>
      <c r="U111"/>
      <c r="V111"/>
      <c r="W111"/>
      <c r="X111"/>
      <c r="Y111"/>
      <c r="Z111"/>
      <c r="AA111"/>
      <c r="AB111"/>
      <c r="AC111"/>
    </row>
    <row r="112" spans="1:41">
      <c r="A112" s="164"/>
      <c r="B112" s="180" t="s">
        <v>400</v>
      </c>
      <c r="C112" s="590">
        <v>-125.78400000000001</v>
      </c>
      <c r="D112" s="594">
        <v>-143.67099999999999</v>
      </c>
      <c r="E112" s="590">
        <v>-61.868000000000009</v>
      </c>
      <c r="F112" s="594">
        <v>-69.448999999999998</v>
      </c>
      <c r="G112" s="590">
        <v>-19.762</v>
      </c>
      <c r="H112" s="594">
        <v>-16.577000000000002</v>
      </c>
      <c r="I112" s="590">
        <v>-10.755000000000001</v>
      </c>
      <c r="J112" s="594">
        <v>-8.1660000000000021</v>
      </c>
      <c r="K112" s="590">
        <v>-2.0110000000000001</v>
      </c>
      <c r="L112" s="594">
        <v>-2.355</v>
      </c>
      <c r="M112" s="590">
        <v>-1.9380000000000002</v>
      </c>
      <c r="N112" s="594">
        <v>-2.355</v>
      </c>
      <c r="O112" s="590">
        <v>-147.55699999999999</v>
      </c>
      <c r="P112" s="594">
        <v>-162.60300000000001</v>
      </c>
      <c r="Q112" s="590">
        <v>-74.560999999999993</v>
      </c>
      <c r="R112" s="594">
        <v>-79.970000000000013</v>
      </c>
      <c r="T112"/>
      <c r="U112"/>
      <c r="V112"/>
      <c r="W112"/>
      <c r="X112"/>
      <c r="Y112"/>
      <c r="Z112"/>
      <c r="AA112"/>
      <c r="AB112"/>
      <c r="AC112"/>
    </row>
    <row r="113" spans="1:41">
      <c r="A113" s="164"/>
      <c r="B113" s="180" t="s">
        <v>401</v>
      </c>
      <c r="C113" s="590">
        <v>-22.18</v>
      </c>
      <c r="D113" s="594">
        <v>-33.799999999999997</v>
      </c>
      <c r="E113" s="590">
        <v>-9.9209999999999994</v>
      </c>
      <c r="F113" s="594">
        <v>-15.311999999999998</v>
      </c>
      <c r="G113" s="590">
        <v>-64.992000000000004</v>
      </c>
      <c r="H113" s="594">
        <v>-83.177000000000007</v>
      </c>
      <c r="I113" s="590">
        <v>-30.646000000000008</v>
      </c>
      <c r="J113" s="594">
        <v>-33.768000000000008</v>
      </c>
      <c r="K113" s="590">
        <v>-11.961</v>
      </c>
      <c r="L113" s="594">
        <v>-11.961</v>
      </c>
      <c r="M113" s="590">
        <v>-5.9470000000000001</v>
      </c>
      <c r="N113" s="594">
        <v>-5.9470000000000001</v>
      </c>
      <c r="O113" s="590">
        <v>-99.132999999999996</v>
      </c>
      <c r="P113" s="594">
        <v>-128.93799999999999</v>
      </c>
      <c r="Q113" s="590">
        <v>-46.513999999999996</v>
      </c>
      <c r="R113" s="594">
        <v>-55.026999999999987</v>
      </c>
      <c r="T113"/>
      <c r="U113"/>
      <c r="V113"/>
      <c r="W113"/>
      <c r="X113"/>
      <c r="Y113"/>
      <c r="Z113"/>
      <c r="AA113"/>
      <c r="AB113"/>
      <c r="AC113"/>
    </row>
    <row r="114" spans="1:41">
      <c r="A114" s="164"/>
      <c r="B114" s="180" t="s">
        <v>57</v>
      </c>
      <c r="C114" s="590">
        <v>14.023</v>
      </c>
      <c r="D114" s="594">
        <v>55.265000000000001</v>
      </c>
      <c r="E114" s="590">
        <v>5.3989999999999991</v>
      </c>
      <c r="F114" s="594">
        <v>28.053000000000001</v>
      </c>
      <c r="G114" s="590">
        <v>-505.73500000000001</v>
      </c>
      <c r="H114" s="594">
        <v>-692.16399999999999</v>
      </c>
      <c r="I114" s="590">
        <v>-246.38</v>
      </c>
      <c r="J114" s="594">
        <v>-376.524</v>
      </c>
      <c r="K114" s="590">
        <v>106.654</v>
      </c>
      <c r="L114" s="594">
        <v>30.954000000000001</v>
      </c>
      <c r="M114" s="590">
        <v>61.323999999999998</v>
      </c>
      <c r="N114" s="594">
        <v>5.990000000000002</v>
      </c>
      <c r="O114" s="590">
        <v>-385.05799999999999</v>
      </c>
      <c r="P114" s="594">
        <v>-605.94500000000005</v>
      </c>
      <c r="Q114" s="590">
        <v>-179.65699999999998</v>
      </c>
      <c r="R114" s="594">
        <v>-342.48100000000005</v>
      </c>
      <c r="T114"/>
      <c r="U114"/>
      <c r="V114"/>
      <c r="W114"/>
      <c r="X114"/>
      <c r="Y114"/>
      <c r="Z114"/>
      <c r="AA114"/>
      <c r="AB114"/>
      <c r="AC114"/>
    </row>
    <row r="115" spans="1:41">
      <c r="A115" s="164"/>
      <c r="B115" s="175" t="s">
        <v>402</v>
      </c>
      <c r="C115" s="590">
        <v>-17.239999999999998</v>
      </c>
      <c r="D115" s="594">
        <v>-96.063000000000002</v>
      </c>
      <c r="E115" s="590">
        <v>-10.127999999999998</v>
      </c>
      <c r="F115" s="594">
        <v>-33.270000000000003</v>
      </c>
      <c r="G115" s="590">
        <v>132.39599999999999</v>
      </c>
      <c r="H115" s="594">
        <v>353.51299999999998</v>
      </c>
      <c r="I115" s="590">
        <v>67.424999999999983</v>
      </c>
      <c r="J115" s="594">
        <v>131.81799999999998</v>
      </c>
      <c r="K115" s="590">
        <v>-17.056000000000001</v>
      </c>
      <c r="L115" s="594">
        <v>-44.292999999999999</v>
      </c>
      <c r="M115" s="590">
        <v>-8.386000000000001</v>
      </c>
      <c r="N115" s="594">
        <v>-12.305</v>
      </c>
      <c r="O115" s="590">
        <v>98.1</v>
      </c>
      <c r="P115" s="594">
        <v>213.15700000000001</v>
      </c>
      <c r="Q115" s="590">
        <v>48.910999999999994</v>
      </c>
      <c r="R115" s="594">
        <v>86.243000000000009</v>
      </c>
      <c r="T115"/>
      <c r="U115"/>
      <c r="V115"/>
      <c r="W115"/>
      <c r="X115"/>
      <c r="Y115"/>
      <c r="Z115"/>
      <c r="AA115"/>
      <c r="AB115"/>
      <c r="AC115"/>
    </row>
    <row r="116" spans="1:41" s="144" customFormat="1">
      <c r="A116" s="178"/>
      <c r="B116" s="176" t="s">
        <v>403</v>
      </c>
      <c r="C116" s="600">
        <v>10.920999999999999</v>
      </c>
      <c r="D116" s="593">
        <v>-7.03</v>
      </c>
      <c r="E116" s="600">
        <v>5.0269999999999992</v>
      </c>
      <c r="F116" s="593">
        <v>-9.2289999999999992</v>
      </c>
      <c r="G116" s="600">
        <v>-26.76</v>
      </c>
      <c r="H116" s="593">
        <v>-10.584</v>
      </c>
      <c r="I116" s="600">
        <v>-19.169</v>
      </c>
      <c r="J116" s="593">
        <v>-12.11</v>
      </c>
      <c r="K116" s="600">
        <v>-7.9480000000000004</v>
      </c>
      <c r="L116" s="593">
        <v>-59.631999999999998</v>
      </c>
      <c r="M116" s="600">
        <v>-20.024000000000001</v>
      </c>
      <c r="N116" s="593">
        <v>-60.631</v>
      </c>
      <c r="O116" s="600">
        <v>-23.786999999999999</v>
      </c>
      <c r="P116" s="593">
        <v>-77.245999999999995</v>
      </c>
      <c r="Q116" s="600">
        <v>-34.165999999999997</v>
      </c>
      <c r="R116" s="593">
        <v>-81.97</v>
      </c>
      <c r="T116"/>
      <c r="U116"/>
      <c r="V116"/>
      <c r="W116"/>
      <c r="X116"/>
      <c r="Y116"/>
      <c r="Z116"/>
      <c r="AA116"/>
      <c r="AB116"/>
      <c r="AC116"/>
      <c r="AD116"/>
      <c r="AE116"/>
      <c r="AF116"/>
      <c r="AG116"/>
      <c r="AH116"/>
      <c r="AI116"/>
      <c r="AJ116"/>
      <c r="AK116"/>
      <c r="AL116"/>
      <c r="AM116"/>
      <c r="AN116"/>
      <c r="AO116"/>
    </row>
    <row r="117" spans="1:41">
      <c r="E117" s="157">
        <v>0</v>
      </c>
      <c r="F117" s="157">
        <v>0</v>
      </c>
      <c r="I117" s="157">
        <v>0</v>
      </c>
      <c r="J117" s="157">
        <v>0</v>
      </c>
      <c r="K117" s="169"/>
      <c r="L117" s="169"/>
      <c r="M117" s="157">
        <v>0</v>
      </c>
      <c r="N117" s="157">
        <v>0</v>
      </c>
      <c r="O117" s="169"/>
      <c r="P117" s="169"/>
      <c r="Q117" s="157">
        <v>0</v>
      </c>
      <c r="R117" s="157">
        <v>0</v>
      </c>
      <c r="S117" s="169"/>
      <c r="T117"/>
      <c r="U117"/>
      <c r="V117"/>
      <c r="W117"/>
      <c r="X117"/>
      <c r="Y117"/>
      <c r="Z117"/>
      <c r="AA117"/>
      <c r="AB117"/>
      <c r="AC117"/>
    </row>
    <row r="118" spans="1:41" ht="25.5">
      <c r="A118" s="178"/>
      <c r="B118" s="175" t="s">
        <v>404</v>
      </c>
      <c r="C118" s="601">
        <v>0</v>
      </c>
      <c r="D118" s="594">
        <v>0</v>
      </c>
      <c r="E118" s="601">
        <v>0</v>
      </c>
      <c r="F118" s="594">
        <v>0</v>
      </c>
      <c r="G118" s="601">
        <v>0.185</v>
      </c>
      <c r="H118" s="594">
        <v>-7.1999999999999995E-2</v>
      </c>
      <c r="I118" s="601">
        <v>0.10199999999999999</v>
      </c>
      <c r="J118" s="594">
        <v>0.15800000000000003</v>
      </c>
      <c r="K118" s="601">
        <v>-2.415</v>
      </c>
      <c r="L118" s="594">
        <v>6.5000000000000002E-2</v>
      </c>
      <c r="M118" s="601">
        <v>-0.82400000000000007</v>
      </c>
      <c r="N118" s="594">
        <v>0.442</v>
      </c>
      <c r="O118" s="601">
        <v>-2.23</v>
      </c>
      <c r="P118" s="594">
        <v>-7.0000000000000001E-3</v>
      </c>
      <c r="Q118" s="601">
        <v>-0.72199999999999998</v>
      </c>
      <c r="R118" s="594">
        <v>0.6</v>
      </c>
      <c r="T118"/>
      <c r="U118"/>
      <c r="V118"/>
      <c r="W118"/>
      <c r="X118"/>
      <c r="Y118"/>
      <c r="Z118"/>
      <c r="AA118"/>
      <c r="AB118"/>
      <c r="AC118"/>
    </row>
    <row r="119" spans="1:41">
      <c r="A119" s="179"/>
      <c r="B119" s="175" t="s">
        <v>405</v>
      </c>
      <c r="C119" s="599">
        <v>0.72599999999999998</v>
      </c>
      <c r="D119" s="593">
        <v>3.4000000000000002E-2</v>
      </c>
      <c r="E119" s="599">
        <v>0.72499999999999998</v>
      </c>
      <c r="F119" s="593">
        <v>3.4000000000000002E-2</v>
      </c>
      <c r="G119" s="599">
        <v>0</v>
      </c>
      <c r="H119" s="593">
        <v>5.2999999999999999E-2</v>
      </c>
      <c r="I119" s="599">
        <v>0</v>
      </c>
      <c r="J119" s="593">
        <v>0</v>
      </c>
      <c r="K119" s="599">
        <v>-0.16900000000000001</v>
      </c>
      <c r="L119" s="593">
        <v>1.3120000000000001</v>
      </c>
      <c r="M119" s="599">
        <v>-0.193</v>
      </c>
      <c r="N119" s="593">
        <v>0.80200000000000005</v>
      </c>
      <c r="O119" s="599">
        <v>0.55700000000000005</v>
      </c>
      <c r="P119" s="593">
        <v>1.399</v>
      </c>
      <c r="Q119" s="599">
        <v>0.53200000000000003</v>
      </c>
      <c r="R119" s="593">
        <v>0.83600000000000008</v>
      </c>
      <c r="T119"/>
      <c r="U119"/>
      <c r="V119"/>
      <c r="W119"/>
      <c r="X119"/>
      <c r="Y119"/>
      <c r="Z119"/>
      <c r="AA119"/>
      <c r="AB119"/>
      <c r="AC119"/>
    </row>
    <row r="120" spans="1:41">
      <c r="A120" s="158"/>
      <c r="B120" s="180" t="s">
        <v>406</v>
      </c>
      <c r="C120" s="590">
        <v>0.70499999999999996</v>
      </c>
      <c r="D120" s="594">
        <v>0</v>
      </c>
      <c r="E120" s="590">
        <v>0.70499999999999996</v>
      </c>
      <c r="F120" s="594">
        <v>0</v>
      </c>
      <c r="G120" s="590">
        <v>0</v>
      </c>
      <c r="H120" s="594">
        <v>0</v>
      </c>
      <c r="I120" s="590">
        <v>0</v>
      </c>
      <c r="J120" s="594">
        <v>0</v>
      </c>
      <c r="K120" s="590">
        <v>-0.17100000000000001</v>
      </c>
      <c r="L120" s="594">
        <v>0.50600000000000001</v>
      </c>
      <c r="M120" s="590">
        <v>-0.192</v>
      </c>
      <c r="N120" s="594">
        <v>9.1000000000000025E-2</v>
      </c>
      <c r="O120" s="590">
        <v>0.53400000000000003</v>
      </c>
      <c r="P120" s="594">
        <v>0.50600000000000001</v>
      </c>
      <c r="Q120" s="590">
        <v>0.51300000000000001</v>
      </c>
      <c r="R120" s="594">
        <v>9.1000000000000025E-2</v>
      </c>
      <c r="T120"/>
      <c r="U120"/>
      <c r="V120"/>
      <c r="W120"/>
      <c r="X120"/>
      <c r="Y120"/>
      <c r="Z120"/>
      <c r="AA120"/>
      <c r="AB120"/>
      <c r="AC120"/>
    </row>
    <row r="121" spans="1:41">
      <c r="A121" s="158"/>
      <c r="B121" s="180" t="s">
        <v>407</v>
      </c>
      <c r="C121" s="601">
        <v>2.1000000000000001E-2</v>
      </c>
      <c r="D121" s="594">
        <v>3.4000000000000002E-2</v>
      </c>
      <c r="E121" s="601">
        <v>0.02</v>
      </c>
      <c r="F121" s="594">
        <v>3.4000000000000002E-2</v>
      </c>
      <c r="G121" s="601">
        <v>0</v>
      </c>
      <c r="H121" s="594">
        <v>5.2999999999999999E-2</v>
      </c>
      <c r="I121" s="601">
        <v>0</v>
      </c>
      <c r="J121" s="594">
        <v>0</v>
      </c>
      <c r="K121" s="601">
        <v>2E-3</v>
      </c>
      <c r="L121" s="594">
        <v>0.80600000000000005</v>
      </c>
      <c r="M121" s="601">
        <v>-1E-3</v>
      </c>
      <c r="N121" s="594">
        <v>0.71100000000000008</v>
      </c>
      <c r="O121" s="601">
        <v>2.3E-2</v>
      </c>
      <c r="P121" s="594">
        <v>0.89300000000000002</v>
      </c>
      <c r="Q121" s="601">
        <v>1.9E-2</v>
      </c>
      <c r="R121" s="594">
        <v>0.745</v>
      </c>
      <c r="T121"/>
      <c r="U121"/>
      <c r="V121"/>
      <c r="W121"/>
      <c r="X121"/>
      <c r="Y121"/>
      <c r="Z121"/>
      <c r="AA121"/>
      <c r="AB121"/>
      <c r="AC121"/>
    </row>
    <row r="122" spans="1:41">
      <c r="E122" s="157">
        <v>0</v>
      </c>
      <c r="F122" s="157">
        <v>0</v>
      </c>
      <c r="I122" s="157">
        <v>0</v>
      </c>
      <c r="J122" s="157">
        <v>0</v>
      </c>
      <c r="K122" s="169"/>
      <c r="L122" s="169"/>
      <c r="M122" s="157">
        <v>0</v>
      </c>
      <c r="N122" s="157">
        <v>0</v>
      </c>
      <c r="O122" s="169"/>
      <c r="P122" s="169"/>
      <c r="Q122" s="157">
        <v>0</v>
      </c>
      <c r="R122" s="157">
        <v>0</v>
      </c>
      <c r="S122" s="169"/>
      <c r="T122"/>
      <c r="U122"/>
      <c r="V122"/>
      <c r="W122"/>
      <c r="X122"/>
      <c r="Y122"/>
      <c r="Z122"/>
      <c r="AA122"/>
      <c r="AB122"/>
      <c r="AC122"/>
    </row>
    <row r="123" spans="1:41" s="144" customFormat="1">
      <c r="A123" s="158" t="s">
        <v>408</v>
      </c>
      <c r="B123" s="176"/>
      <c r="C123" s="600">
        <v>527.90200000000004</v>
      </c>
      <c r="D123" s="593">
        <v>426.06299999999999</v>
      </c>
      <c r="E123" s="600">
        <v>247.69000000000005</v>
      </c>
      <c r="F123" s="593">
        <v>219.08399999999997</v>
      </c>
      <c r="G123" s="600">
        <v>366.755</v>
      </c>
      <c r="H123" s="593">
        <v>519.37300000000005</v>
      </c>
      <c r="I123" s="600">
        <v>201.321</v>
      </c>
      <c r="J123" s="593">
        <v>144.88700000000006</v>
      </c>
      <c r="K123" s="600">
        <v>47.848999999999997</v>
      </c>
      <c r="L123" s="593">
        <v>-109.84099999999999</v>
      </c>
      <c r="M123" s="600">
        <v>4.0849999999999937</v>
      </c>
      <c r="N123" s="593">
        <v>-77.125</v>
      </c>
      <c r="O123" s="600">
        <v>942.50599999999997</v>
      </c>
      <c r="P123" s="593">
        <v>835.59500000000003</v>
      </c>
      <c r="Q123" s="600">
        <v>453.09599999999995</v>
      </c>
      <c r="R123" s="593">
        <v>286.846</v>
      </c>
      <c r="T123"/>
      <c r="U123"/>
      <c r="V123"/>
      <c r="W123"/>
      <c r="X123"/>
      <c r="Y123"/>
      <c r="Z123"/>
      <c r="AA123"/>
      <c r="AB123"/>
      <c r="AC123"/>
      <c r="AD123"/>
      <c r="AE123"/>
      <c r="AF123"/>
      <c r="AG123"/>
      <c r="AH123"/>
      <c r="AI123"/>
      <c r="AJ123"/>
      <c r="AK123"/>
      <c r="AL123"/>
      <c r="AM123"/>
      <c r="AN123"/>
      <c r="AO123"/>
    </row>
    <row r="124" spans="1:41">
      <c r="E124" s="157">
        <v>0</v>
      </c>
      <c r="F124" s="157">
        <v>0</v>
      </c>
      <c r="I124" s="157">
        <v>0</v>
      </c>
      <c r="J124" s="157">
        <v>0</v>
      </c>
      <c r="K124" s="169"/>
      <c r="L124" s="169"/>
      <c r="M124" s="157">
        <v>0</v>
      </c>
      <c r="N124" s="157">
        <v>0</v>
      </c>
      <c r="O124" s="169"/>
      <c r="P124" s="169"/>
      <c r="Q124" s="157">
        <v>0</v>
      </c>
      <c r="R124" s="157">
        <v>0</v>
      </c>
      <c r="S124" s="169"/>
      <c r="T124"/>
      <c r="U124"/>
      <c r="V124"/>
      <c r="W124"/>
      <c r="X124"/>
      <c r="Y124"/>
      <c r="Z124"/>
      <c r="AA124"/>
      <c r="AB124"/>
      <c r="AC124"/>
    </row>
    <row r="125" spans="1:41">
      <c r="A125" s="164"/>
      <c r="B125" s="175" t="s">
        <v>409</v>
      </c>
      <c r="C125" s="590">
        <v>-168.614</v>
      </c>
      <c r="D125" s="594">
        <v>-127.002</v>
      </c>
      <c r="E125" s="590">
        <v>-85.996000000000009</v>
      </c>
      <c r="F125" s="594">
        <v>-54.49199999999999</v>
      </c>
      <c r="G125" s="590">
        <v>-96.153000000000006</v>
      </c>
      <c r="H125" s="594">
        <v>-197.48699999999999</v>
      </c>
      <c r="I125" s="590">
        <v>-73.103000000000009</v>
      </c>
      <c r="J125" s="594">
        <v>-80.582999999999998</v>
      </c>
      <c r="K125" s="590">
        <v>-47.868000000000002</v>
      </c>
      <c r="L125" s="594">
        <v>-33.155000000000001</v>
      </c>
      <c r="M125" s="590">
        <v>-13.225000000000001</v>
      </c>
      <c r="N125" s="594">
        <v>-31.642000000000003</v>
      </c>
      <c r="O125" s="590">
        <v>-312.63499999999999</v>
      </c>
      <c r="P125" s="594">
        <v>-357.64400000000001</v>
      </c>
      <c r="Q125" s="590">
        <v>-172.32399999999998</v>
      </c>
      <c r="R125" s="594">
        <v>-166.71700000000001</v>
      </c>
      <c r="T125"/>
      <c r="U125"/>
      <c r="V125"/>
      <c r="W125"/>
      <c r="X125"/>
      <c r="Y125"/>
      <c r="Z125"/>
      <c r="AA125"/>
      <c r="AB125"/>
      <c r="AC125"/>
    </row>
    <row r="126" spans="1:41">
      <c r="E126" s="157">
        <v>0</v>
      </c>
      <c r="F126" s="157">
        <v>0</v>
      </c>
      <c r="I126" s="157">
        <v>0</v>
      </c>
      <c r="J126" s="157">
        <v>0</v>
      </c>
      <c r="K126" s="169"/>
      <c r="L126" s="169"/>
      <c r="M126" s="157">
        <v>0</v>
      </c>
      <c r="N126" s="157">
        <v>0</v>
      </c>
      <c r="O126" s="169"/>
      <c r="P126" s="169"/>
      <c r="Q126" s="157">
        <v>0</v>
      </c>
      <c r="R126" s="157">
        <v>0</v>
      </c>
      <c r="S126" s="169"/>
      <c r="T126"/>
      <c r="U126"/>
      <c r="V126"/>
      <c r="W126"/>
      <c r="X126"/>
      <c r="Y126"/>
      <c r="Z126"/>
      <c r="AA126"/>
      <c r="AB126"/>
      <c r="AC126"/>
    </row>
    <row r="127" spans="1:41" s="144" customFormat="1">
      <c r="A127" s="158" t="s">
        <v>410</v>
      </c>
      <c r="B127" s="176"/>
      <c r="C127" s="600">
        <v>359.28800000000001</v>
      </c>
      <c r="D127" s="593">
        <v>299.06099999999998</v>
      </c>
      <c r="E127" s="600">
        <v>161.69400000000002</v>
      </c>
      <c r="F127" s="593">
        <v>164.59199999999998</v>
      </c>
      <c r="G127" s="600">
        <v>270.60199999999998</v>
      </c>
      <c r="H127" s="593">
        <v>321.88600000000002</v>
      </c>
      <c r="I127" s="600">
        <v>128.21799999999999</v>
      </c>
      <c r="J127" s="593">
        <v>64.30400000000003</v>
      </c>
      <c r="K127" s="600">
        <v>-1.9E-2</v>
      </c>
      <c r="L127" s="593">
        <v>-142.99600000000001</v>
      </c>
      <c r="M127" s="600">
        <v>-9.14</v>
      </c>
      <c r="N127" s="593">
        <v>-108.76700000000001</v>
      </c>
      <c r="O127" s="600">
        <v>629.87099999999998</v>
      </c>
      <c r="P127" s="593">
        <v>477.95100000000002</v>
      </c>
      <c r="Q127" s="600">
        <v>280.77199999999999</v>
      </c>
      <c r="R127" s="593">
        <v>120.12900000000002</v>
      </c>
      <c r="T127"/>
      <c r="U127"/>
      <c r="V127"/>
      <c r="W127"/>
      <c r="X127"/>
      <c r="Y127"/>
      <c r="Z127"/>
      <c r="AA127"/>
      <c r="AB127"/>
      <c r="AC127"/>
      <c r="AD127"/>
      <c r="AE127"/>
      <c r="AF127"/>
      <c r="AG127"/>
      <c r="AH127"/>
      <c r="AI127"/>
      <c r="AJ127"/>
      <c r="AK127"/>
      <c r="AL127"/>
      <c r="AM127"/>
      <c r="AN127"/>
      <c r="AO127"/>
    </row>
    <row r="128" spans="1:41">
      <c r="A128" s="164"/>
      <c r="B128" s="175" t="s">
        <v>411</v>
      </c>
      <c r="C128" s="601">
        <v>0</v>
      </c>
      <c r="D128" s="594">
        <v>0</v>
      </c>
      <c r="E128" s="601">
        <v>0</v>
      </c>
      <c r="F128" s="594">
        <v>0</v>
      </c>
      <c r="G128" s="601">
        <v>0</v>
      </c>
      <c r="H128" s="594">
        <v>0</v>
      </c>
      <c r="I128" s="601">
        <v>0</v>
      </c>
      <c r="J128" s="594">
        <v>0</v>
      </c>
      <c r="K128" s="601">
        <v>0</v>
      </c>
      <c r="L128" s="594">
        <v>2002.326</v>
      </c>
      <c r="M128" s="601">
        <v>0</v>
      </c>
      <c r="N128" s="594">
        <v>1872.076</v>
      </c>
      <c r="O128" s="601">
        <v>0</v>
      </c>
      <c r="P128" s="594">
        <v>2002.326</v>
      </c>
      <c r="Q128" s="601">
        <v>0</v>
      </c>
      <c r="R128" s="594">
        <v>1872.076</v>
      </c>
      <c r="T128"/>
      <c r="U128"/>
      <c r="V128"/>
      <c r="W128"/>
      <c r="X128"/>
      <c r="Y128"/>
      <c r="Z128"/>
      <c r="AA128"/>
      <c r="AB128"/>
      <c r="AC128"/>
    </row>
    <row r="129" spans="1:29">
      <c r="A129" s="158" t="s">
        <v>412</v>
      </c>
      <c r="B129" s="175"/>
      <c r="C129" s="600">
        <v>359.28800000000001</v>
      </c>
      <c r="D129" s="593">
        <v>299.06099999999998</v>
      </c>
      <c r="E129" s="600">
        <v>161.69400000000002</v>
      </c>
      <c r="F129" s="593">
        <v>164.59199999999998</v>
      </c>
      <c r="G129" s="600">
        <v>270.60199999999998</v>
      </c>
      <c r="H129" s="593">
        <v>321.88600000000002</v>
      </c>
      <c r="I129" s="600">
        <v>128.21799999999999</v>
      </c>
      <c r="J129" s="593">
        <v>64.30400000000003</v>
      </c>
      <c r="K129" s="600">
        <v>-1.9E-2</v>
      </c>
      <c r="L129" s="593">
        <v>1687.1869999999999</v>
      </c>
      <c r="M129" s="600">
        <v>-9.14</v>
      </c>
      <c r="N129" s="593">
        <v>1591.1659999999999</v>
      </c>
      <c r="O129" s="600">
        <v>629.87099999999998</v>
      </c>
      <c r="P129" s="593">
        <v>2480.277</v>
      </c>
      <c r="Q129" s="600">
        <v>280.77199999999999</v>
      </c>
      <c r="R129" s="593">
        <v>1992.2049999999999</v>
      </c>
      <c r="T129"/>
      <c r="U129"/>
      <c r="V129"/>
      <c r="W129"/>
      <c r="X129"/>
      <c r="Y129"/>
      <c r="Z129"/>
      <c r="AA129"/>
      <c r="AB129"/>
      <c r="AC129"/>
    </row>
    <row r="130" spans="1:29">
      <c r="E130" s="157">
        <v>0</v>
      </c>
      <c r="F130" s="157">
        <v>0</v>
      </c>
      <c r="I130" s="157">
        <v>0</v>
      </c>
      <c r="J130" s="157">
        <v>0</v>
      </c>
      <c r="K130" s="169"/>
      <c r="L130" s="169"/>
      <c r="M130" s="157">
        <v>0</v>
      </c>
      <c r="N130" s="157">
        <v>0</v>
      </c>
      <c r="O130" s="169"/>
      <c r="P130" s="169"/>
      <c r="Q130" s="157">
        <v>0</v>
      </c>
      <c r="R130" s="157">
        <v>0</v>
      </c>
      <c r="S130" s="169"/>
      <c r="T130"/>
      <c r="U130"/>
      <c r="V130"/>
      <c r="W130"/>
      <c r="X130"/>
      <c r="Y130"/>
      <c r="Z130"/>
      <c r="AA130"/>
      <c r="AB130"/>
      <c r="AC130"/>
    </row>
    <row r="131" spans="1:29">
      <c r="A131" s="164"/>
      <c r="B131" s="175" t="s">
        <v>413</v>
      </c>
      <c r="C131" s="600">
        <v>359.28800000000001</v>
      </c>
      <c r="D131" s="593">
        <v>299.06099999999998</v>
      </c>
      <c r="E131" s="600">
        <v>161.69400000000002</v>
      </c>
      <c r="F131" s="593">
        <v>164.59199999999998</v>
      </c>
      <c r="G131" s="600">
        <v>270.60199999999998</v>
      </c>
      <c r="H131" s="593">
        <v>321.88600000000002</v>
      </c>
      <c r="I131" s="600">
        <v>128.21799999999999</v>
      </c>
      <c r="J131" s="593">
        <v>64.30400000000003</v>
      </c>
      <c r="K131" s="600">
        <v>-1.9E-2</v>
      </c>
      <c r="L131" s="593">
        <v>1687.1869999999999</v>
      </c>
      <c r="M131" s="600">
        <v>-9.14</v>
      </c>
      <c r="N131" s="593">
        <v>1591.1659999999999</v>
      </c>
      <c r="O131" s="600">
        <v>629.87099999999998</v>
      </c>
      <c r="P131" s="593">
        <v>2480.277</v>
      </c>
      <c r="Q131" s="600">
        <v>280.77199999999999</v>
      </c>
      <c r="R131" s="593">
        <v>1992.2049999999999</v>
      </c>
      <c r="T131"/>
      <c r="U131"/>
      <c r="V131"/>
      <c r="W131"/>
      <c r="X131"/>
      <c r="Y131"/>
      <c r="Z131"/>
      <c r="AA131"/>
      <c r="AB131"/>
      <c r="AC131"/>
    </row>
    <row r="132" spans="1:29">
      <c r="A132" s="164"/>
      <c r="B132" s="176" t="s">
        <v>166</v>
      </c>
      <c r="C132" s="601">
        <v>0</v>
      </c>
      <c r="D132" s="594">
        <v>0</v>
      </c>
      <c r="E132" s="601">
        <v>0</v>
      </c>
      <c r="F132" s="594">
        <v>0</v>
      </c>
      <c r="G132" s="601">
        <v>0</v>
      </c>
      <c r="H132" s="594">
        <v>0</v>
      </c>
      <c r="I132" s="601">
        <v>0</v>
      </c>
      <c r="J132" s="594">
        <v>0</v>
      </c>
      <c r="K132" s="601">
        <v>0</v>
      </c>
      <c r="L132" s="594">
        <v>0</v>
      </c>
      <c r="M132" s="601">
        <v>0</v>
      </c>
      <c r="N132" s="594">
        <v>0</v>
      </c>
      <c r="O132" s="601">
        <v>432.161</v>
      </c>
      <c r="P132" s="594">
        <v>2289.7359999999999</v>
      </c>
      <c r="Q132" s="601">
        <v>186.928</v>
      </c>
      <c r="R132" s="594">
        <v>1930.6519999999998</v>
      </c>
      <c r="T132"/>
      <c r="U132"/>
      <c r="V132"/>
      <c r="W132"/>
      <c r="X132"/>
      <c r="Y132"/>
      <c r="Z132"/>
      <c r="AA132"/>
      <c r="AB132"/>
      <c r="AC132"/>
    </row>
    <row r="133" spans="1:29">
      <c r="A133" s="164"/>
      <c r="B133" s="176" t="s">
        <v>91</v>
      </c>
      <c r="C133" s="601">
        <v>0</v>
      </c>
      <c r="D133" s="594">
        <v>0</v>
      </c>
      <c r="E133" s="601">
        <v>0</v>
      </c>
      <c r="F133" s="594">
        <v>0</v>
      </c>
      <c r="G133" s="601">
        <v>0</v>
      </c>
      <c r="H133" s="594">
        <v>0</v>
      </c>
      <c r="I133" s="601">
        <v>0</v>
      </c>
      <c r="J133" s="594">
        <v>0</v>
      </c>
      <c r="K133" s="601">
        <v>0</v>
      </c>
      <c r="L133" s="594">
        <v>0</v>
      </c>
      <c r="M133" s="601">
        <v>0</v>
      </c>
      <c r="N133" s="594">
        <v>0</v>
      </c>
      <c r="O133" s="601">
        <v>197.71</v>
      </c>
      <c r="P133" s="594">
        <v>190.541</v>
      </c>
      <c r="Q133" s="601">
        <v>93.844000000000008</v>
      </c>
      <c r="R133" s="594">
        <v>61.552999999999997</v>
      </c>
      <c r="T133"/>
      <c r="U133"/>
      <c r="V133"/>
      <c r="W133"/>
      <c r="X133"/>
      <c r="Y133"/>
      <c r="Z133"/>
      <c r="AA133"/>
      <c r="AB133"/>
      <c r="AC133"/>
    </row>
    <row r="134" spans="1:29">
      <c r="T134"/>
      <c r="U134"/>
      <c r="V134"/>
      <c r="W134"/>
      <c r="X134"/>
      <c r="Y134"/>
      <c r="Z134"/>
      <c r="AA134"/>
      <c r="AB134"/>
      <c r="AC134"/>
    </row>
    <row r="135" spans="1:29">
      <c r="T135"/>
      <c r="U135"/>
      <c r="V135"/>
      <c r="W135"/>
      <c r="X135"/>
      <c r="Y135"/>
      <c r="Z135"/>
      <c r="AA135"/>
      <c r="AB135"/>
      <c r="AC135"/>
    </row>
    <row r="136" spans="1:29">
      <c r="C136" s="85"/>
      <c r="T136"/>
      <c r="U136"/>
      <c r="V136"/>
      <c r="W136"/>
      <c r="X136"/>
      <c r="Y136"/>
      <c r="Z136"/>
      <c r="AA136"/>
      <c r="AB136"/>
      <c r="AC136"/>
    </row>
    <row r="137" spans="1:29">
      <c r="T137"/>
      <c r="U137"/>
      <c r="V137"/>
      <c r="W137"/>
      <c r="X137"/>
      <c r="Y137"/>
      <c r="Z137"/>
      <c r="AA137"/>
      <c r="AB137"/>
      <c r="AC137"/>
    </row>
    <row r="138" spans="1:29">
      <c r="A138" s="909" t="s">
        <v>418</v>
      </c>
      <c r="B138" s="910"/>
      <c r="C138" s="907" t="s">
        <v>48</v>
      </c>
      <c r="D138" s="908"/>
      <c r="E138" s="907" t="s">
        <v>53</v>
      </c>
      <c r="F138" s="908"/>
      <c r="G138" s="907" t="s">
        <v>419</v>
      </c>
      <c r="H138" s="908"/>
      <c r="I138" s="907" t="s">
        <v>47</v>
      </c>
      <c r="J138" s="908"/>
      <c r="T138"/>
      <c r="U138"/>
      <c r="V138"/>
      <c r="W138"/>
      <c r="X138"/>
      <c r="Y138"/>
      <c r="Z138"/>
      <c r="AA138"/>
      <c r="AB138"/>
      <c r="AC138"/>
    </row>
    <row r="139" spans="1:29">
      <c r="A139" s="915" t="s">
        <v>414</v>
      </c>
      <c r="B139" s="920"/>
      <c r="C139" s="586" t="s">
        <v>504</v>
      </c>
      <c r="D139" s="269" t="s">
        <v>505</v>
      </c>
      <c r="E139" s="586" t="s">
        <v>504</v>
      </c>
      <c r="F139" s="269" t="s">
        <v>505</v>
      </c>
      <c r="G139" s="586" t="s">
        <v>504</v>
      </c>
      <c r="H139" s="269" t="s">
        <v>505</v>
      </c>
      <c r="I139" s="586" t="s">
        <v>504</v>
      </c>
      <c r="J139" s="269" t="s">
        <v>505</v>
      </c>
      <c r="T139"/>
      <c r="U139"/>
      <c r="V139"/>
      <c r="W139"/>
      <c r="X139"/>
      <c r="Y139"/>
      <c r="Z139"/>
      <c r="AA139"/>
      <c r="AB139"/>
      <c r="AC139"/>
    </row>
    <row r="140" spans="1:29">
      <c r="A140" s="921"/>
      <c r="B140" s="922"/>
      <c r="C140" s="587" t="s">
        <v>222</v>
      </c>
      <c r="D140" s="270" t="s">
        <v>222</v>
      </c>
      <c r="E140" s="587" t="s">
        <v>222</v>
      </c>
      <c r="F140" s="270" t="s">
        <v>222</v>
      </c>
      <c r="G140" s="587" t="s">
        <v>222</v>
      </c>
      <c r="H140" s="270" t="s">
        <v>222</v>
      </c>
      <c r="I140" s="587" t="s">
        <v>222</v>
      </c>
      <c r="J140" s="270" t="s">
        <v>222</v>
      </c>
    </row>
    <row r="142" spans="1:29">
      <c r="A142" s="158"/>
      <c r="B142" s="171" t="s">
        <v>415</v>
      </c>
      <c r="C142" s="591">
        <v>77.022999999999996</v>
      </c>
      <c r="D142" s="275">
        <v>351.00700000000001</v>
      </c>
      <c r="E142" s="591">
        <v>1004.777</v>
      </c>
      <c r="F142" s="275">
        <v>673.57799999999997</v>
      </c>
      <c r="G142" s="591">
        <v>-603.60400000000004</v>
      </c>
      <c r="H142" s="275">
        <v>-13.037000000000001</v>
      </c>
      <c r="I142" s="591">
        <v>478.19600000000003</v>
      </c>
      <c r="J142" s="275">
        <v>1011.548</v>
      </c>
    </row>
    <row r="143" spans="1:29">
      <c r="A143" s="158"/>
      <c r="B143" s="171" t="s">
        <v>416</v>
      </c>
      <c r="C143" s="591">
        <v>-279.358</v>
      </c>
      <c r="D143" s="275">
        <v>-1377.9179999999999</v>
      </c>
      <c r="E143" s="591">
        <v>-652.745</v>
      </c>
      <c r="F143" s="275">
        <v>-676.26599999999996</v>
      </c>
      <c r="G143" s="591">
        <v>131.166</v>
      </c>
      <c r="H143" s="275">
        <v>5122.0559999999996</v>
      </c>
      <c r="I143" s="591">
        <v>-800.93700000000001</v>
      </c>
      <c r="J143" s="275">
        <v>3067.8719999999998</v>
      </c>
    </row>
    <row r="144" spans="1:29">
      <c r="A144" s="158"/>
      <c r="B144" s="171" t="s">
        <v>417</v>
      </c>
      <c r="C144" s="591">
        <v>-461.892</v>
      </c>
      <c r="D144" s="275">
        <v>483.67899999999997</v>
      </c>
      <c r="E144" s="591">
        <v>78.454999999999998</v>
      </c>
      <c r="F144" s="275">
        <v>-31.617999999999999</v>
      </c>
      <c r="G144" s="591">
        <v>-883.40499999999997</v>
      </c>
      <c r="H144" s="275">
        <v>-1731.2090000000001</v>
      </c>
      <c r="I144" s="591">
        <v>-1266.8420000000001</v>
      </c>
      <c r="J144" s="275">
        <v>-1279.1479999999999</v>
      </c>
    </row>
  </sheetData>
  <mergeCells count="32">
    <mergeCell ref="O77:P77"/>
    <mergeCell ref="Q77:R77"/>
    <mergeCell ref="O76:R76"/>
    <mergeCell ref="G77:H77"/>
    <mergeCell ref="I77:J77"/>
    <mergeCell ref="K77:L77"/>
    <mergeCell ref="M77:N77"/>
    <mergeCell ref="K76:N76"/>
    <mergeCell ref="G76:J76"/>
    <mergeCell ref="A139:B140"/>
    <mergeCell ref="A76:B76"/>
    <mergeCell ref="A78:B79"/>
    <mergeCell ref="C138:D138"/>
    <mergeCell ref="E138:F138"/>
    <mergeCell ref="C76:F76"/>
    <mergeCell ref="C77:D77"/>
    <mergeCell ref="E77:F77"/>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R146"/>
  <sheetViews>
    <sheetView showGridLines="0" topLeftCell="A84" zoomScale="70" zoomScaleNormal="70" workbookViewId="0">
      <selection activeCell="E112" sqref="E112"/>
    </sheetView>
  </sheetViews>
  <sheetFormatPr baseColWidth="10" defaultColWidth="11.42578125" defaultRowHeight="12.75"/>
  <cols>
    <col min="1" max="1" width="2.85546875" style="169" customWidth="1"/>
    <col min="2" max="2" width="69.7109375" style="169" customWidth="1"/>
    <col min="3" max="16" width="18.28515625" style="169" customWidth="1"/>
    <col min="17" max="18" width="18.28515625" style="85" customWidth="1"/>
    <col min="19" max="20" width="14.28515625" style="85" customWidth="1"/>
    <col min="21" max="21" width="13.5703125" style="85" customWidth="1"/>
    <col min="22" max="22" width="12.28515625" style="85" customWidth="1"/>
    <col min="23" max="23" width="15.42578125" style="85" customWidth="1"/>
    <col min="24" max="24" width="17.140625" style="85" customWidth="1"/>
    <col min="25" max="25" width="17.85546875" style="85" customWidth="1"/>
    <col min="26" max="26" width="16.7109375" style="85" customWidth="1"/>
    <col min="27" max="27" width="17.85546875" style="85" customWidth="1"/>
    <col min="28" max="28" width="18.42578125" style="85" customWidth="1"/>
    <col min="29" max="29" width="16.140625" style="85" customWidth="1"/>
    <col min="30" max="30" width="16.28515625" style="85" customWidth="1"/>
    <col min="31" max="31" width="21.28515625" style="85" customWidth="1"/>
    <col min="32" max="32" width="15.140625" style="85" customWidth="1"/>
    <col min="33" max="33" width="14.140625" style="85" customWidth="1"/>
    <col min="34" max="34" width="15.5703125" style="85" customWidth="1"/>
    <col min="35" max="35" width="11.42578125" style="85"/>
    <col min="37" max="37" width="44.7109375" customWidth="1"/>
    <col min="71" max="16384" width="11.42578125" style="85"/>
  </cols>
  <sheetData>
    <row r="1" spans="1:70">
      <c r="A1" s="85"/>
      <c r="B1" s="86"/>
      <c r="C1" s="809" t="s">
        <v>420</v>
      </c>
      <c r="D1" s="809"/>
      <c r="E1" s="809"/>
      <c r="F1" s="809"/>
      <c r="G1" s="809"/>
      <c r="H1" s="809"/>
      <c r="I1" s="809"/>
      <c r="J1" s="809"/>
      <c r="K1" s="809"/>
      <c r="L1" s="809"/>
      <c r="M1" s="809"/>
      <c r="N1" s="809"/>
      <c r="O1" s="809"/>
      <c r="P1" s="809"/>
    </row>
    <row r="2" spans="1:70" ht="12.75" customHeight="1">
      <c r="A2" s="936" t="s">
        <v>418</v>
      </c>
      <c r="B2" s="937"/>
      <c r="C2" s="935"/>
      <c r="D2" s="935"/>
      <c r="E2" s="935"/>
      <c r="F2" s="935"/>
      <c r="G2" s="935"/>
      <c r="H2" s="935"/>
      <c r="I2" s="935"/>
      <c r="J2" s="935"/>
      <c r="K2" s="935"/>
      <c r="L2" s="935"/>
      <c r="M2" s="935"/>
      <c r="N2" s="935"/>
      <c r="O2" s="935"/>
      <c r="P2" s="935"/>
      <c r="AH2"/>
      <c r="AI2"/>
      <c r="BQ2" s="85"/>
      <c r="BR2" s="85"/>
    </row>
    <row r="3" spans="1:70">
      <c r="A3" s="909" t="s">
        <v>0</v>
      </c>
      <c r="B3" s="910"/>
      <c r="C3" s="907" t="s">
        <v>223</v>
      </c>
      <c r="D3" s="908"/>
      <c r="E3" s="907" t="s">
        <v>5</v>
      </c>
      <c r="F3" s="908"/>
      <c r="G3" s="907" t="s">
        <v>6</v>
      </c>
      <c r="H3" s="908"/>
      <c r="I3" s="907" t="s">
        <v>7</v>
      </c>
      <c r="J3" s="908"/>
      <c r="K3" s="907" t="s">
        <v>44</v>
      </c>
      <c r="L3" s="908"/>
      <c r="M3" s="907" t="s">
        <v>325</v>
      </c>
      <c r="N3" s="908"/>
      <c r="O3" s="907" t="s">
        <v>47</v>
      </c>
      <c r="P3" s="908"/>
      <c r="AH3"/>
      <c r="AI3"/>
      <c r="BQ3" s="85"/>
      <c r="BR3" s="85"/>
    </row>
    <row r="4" spans="1:70">
      <c r="A4" s="911" t="s">
        <v>326</v>
      </c>
      <c r="B4" s="930"/>
      <c r="C4" s="586" t="s">
        <v>500</v>
      </c>
      <c r="D4" s="588" t="s">
        <v>502</v>
      </c>
      <c r="E4" s="586" t="s">
        <v>500</v>
      </c>
      <c r="F4" s="588" t="s">
        <v>502</v>
      </c>
      <c r="G4" s="586" t="s">
        <v>500</v>
      </c>
      <c r="H4" s="588" t="s">
        <v>502</v>
      </c>
      <c r="I4" s="586" t="s">
        <v>500</v>
      </c>
      <c r="J4" s="588" t="s">
        <v>502</v>
      </c>
      <c r="K4" s="586" t="s">
        <v>500</v>
      </c>
      <c r="L4" s="588" t="s">
        <v>502</v>
      </c>
      <c r="M4" s="586" t="s">
        <v>500</v>
      </c>
      <c r="N4" s="588" t="s">
        <v>502</v>
      </c>
      <c r="O4" s="586" t="s">
        <v>500</v>
      </c>
      <c r="P4" s="588" t="s">
        <v>502</v>
      </c>
      <c r="AH4"/>
      <c r="AI4"/>
      <c r="BQ4" s="85"/>
      <c r="BR4" s="85"/>
    </row>
    <row r="5" spans="1:70">
      <c r="A5" s="931"/>
      <c r="B5" s="932"/>
      <c r="C5" s="587" t="s">
        <v>222</v>
      </c>
      <c r="D5" s="270" t="s">
        <v>222</v>
      </c>
      <c r="E5" s="587" t="s">
        <v>222</v>
      </c>
      <c r="F5" s="270" t="s">
        <v>222</v>
      </c>
      <c r="G5" s="587" t="s">
        <v>222</v>
      </c>
      <c r="H5" s="270" t="s">
        <v>222</v>
      </c>
      <c r="I5" s="587" t="s">
        <v>222</v>
      </c>
      <c r="J5" s="270" t="s">
        <v>222</v>
      </c>
      <c r="K5" s="587" t="s">
        <v>222</v>
      </c>
      <c r="L5" s="270" t="s">
        <v>222</v>
      </c>
      <c r="M5" s="587" t="s">
        <v>222</v>
      </c>
      <c r="N5" s="270" t="s">
        <v>222</v>
      </c>
      <c r="O5" s="587" t="s">
        <v>222</v>
      </c>
      <c r="P5" s="270" t="s">
        <v>222</v>
      </c>
      <c r="AH5"/>
      <c r="AI5"/>
      <c r="BQ5" s="85"/>
      <c r="BR5" s="85"/>
    </row>
    <row r="6" spans="1:70" s="144" customFormat="1">
      <c r="A6" s="158" t="s">
        <v>327</v>
      </c>
      <c r="B6" s="159"/>
      <c r="C6" s="584">
        <v>0</v>
      </c>
      <c r="D6" s="271">
        <v>0</v>
      </c>
      <c r="E6" s="584">
        <v>82.751000000000005</v>
      </c>
      <c r="F6" s="271">
        <v>85.703000000000003</v>
      </c>
      <c r="G6" s="584">
        <v>858.09799999999996</v>
      </c>
      <c r="H6" s="271">
        <v>852.70600000000002</v>
      </c>
      <c r="I6" s="584">
        <v>270.17500000000001</v>
      </c>
      <c r="J6" s="271">
        <v>213.905</v>
      </c>
      <c r="K6" s="584">
        <v>167.471</v>
      </c>
      <c r="L6" s="271">
        <v>171.982</v>
      </c>
      <c r="M6" s="584">
        <v>-1E-3</v>
      </c>
      <c r="N6" s="271">
        <v>-0.41499999999999998</v>
      </c>
      <c r="O6" s="584">
        <v>1378.4939999999999</v>
      </c>
      <c r="P6" s="271">
        <v>1323.8810000000001</v>
      </c>
      <c r="AH6"/>
      <c r="AI6"/>
      <c r="AJ6"/>
      <c r="AK6"/>
      <c r="AL6"/>
      <c r="AM6"/>
      <c r="AN6"/>
      <c r="AO6"/>
      <c r="AP6"/>
      <c r="AQ6"/>
      <c r="AR6"/>
      <c r="AS6"/>
      <c r="AT6"/>
      <c r="AU6"/>
      <c r="AV6"/>
      <c r="AW6"/>
      <c r="AX6"/>
      <c r="AY6"/>
      <c r="AZ6"/>
      <c r="BA6"/>
      <c r="BB6"/>
      <c r="BC6"/>
      <c r="BD6"/>
      <c r="BE6"/>
      <c r="BF6"/>
      <c r="BG6"/>
      <c r="BH6"/>
      <c r="BI6"/>
      <c r="BJ6"/>
      <c r="BK6"/>
      <c r="BL6"/>
      <c r="BM6"/>
      <c r="BN6"/>
      <c r="BO6"/>
      <c r="BP6"/>
    </row>
    <row r="7" spans="1:70">
      <c r="A7" s="160"/>
      <c r="B7" s="161" t="s">
        <v>328</v>
      </c>
      <c r="C7" s="585">
        <v>0</v>
      </c>
      <c r="D7" s="272">
        <v>0</v>
      </c>
      <c r="E7" s="585">
        <v>17.991</v>
      </c>
      <c r="F7" s="272">
        <v>12.013999999999999</v>
      </c>
      <c r="G7" s="585">
        <v>216.02699999999999</v>
      </c>
      <c r="H7" s="272">
        <v>270.61599999999999</v>
      </c>
      <c r="I7" s="585">
        <v>51.563000000000002</v>
      </c>
      <c r="J7" s="272">
        <v>7.0339999999999998</v>
      </c>
      <c r="K7" s="585">
        <v>75.337000000000003</v>
      </c>
      <c r="L7" s="272">
        <v>82.516000000000005</v>
      </c>
      <c r="M7" s="585">
        <v>0</v>
      </c>
      <c r="N7" s="272">
        <v>0</v>
      </c>
      <c r="O7" s="585">
        <v>360.91800000000001</v>
      </c>
      <c r="P7" s="272">
        <v>372.18</v>
      </c>
      <c r="AH7"/>
      <c r="AI7"/>
      <c r="BQ7" s="85"/>
      <c r="BR7" s="85"/>
    </row>
    <row r="8" spans="1:70">
      <c r="A8" s="160"/>
      <c r="B8" s="161" t="s">
        <v>329</v>
      </c>
      <c r="C8" s="585">
        <v>0</v>
      </c>
      <c r="D8" s="272">
        <v>0</v>
      </c>
      <c r="E8" s="585">
        <v>16.452999999999999</v>
      </c>
      <c r="F8" s="272">
        <v>28.562999999999999</v>
      </c>
      <c r="G8" s="585">
        <v>130.804</v>
      </c>
      <c r="H8" s="272">
        <v>163.619</v>
      </c>
      <c r="I8" s="585">
        <v>10.154</v>
      </c>
      <c r="J8" s="272">
        <v>14.441000000000001</v>
      </c>
      <c r="K8" s="585">
        <v>1.7999999999999999E-2</v>
      </c>
      <c r="L8" s="272">
        <v>1.7999999999999999E-2</v>
      </c>
      <c r="M8" s="585">
        <v>0</v>
      </c>
      <c r="N8" s="272">
        <v>130.804</v>
      </c>
      <c r="O8" s="585">
        <v>157.429</v>
      </c>
      <c r="P8" s="272">
        <v>206.64099999999999</v>
      </c>
      <c r="AH8"/>
      <c r="AI8"/>
      <c r="BQ8" s="85"/>
      <c r="BR8" s="85"/>
    </row>
    <row r="9" spans="1:70">
      <c r="A9" s="160"/>
      <c r="B9" s="161" t="s">
        <v>330</v>
      </c>
      <c r="C9" s="585">
        <v>0</v>
      </c>
      <c r="D9" s="272">
        <v>0</v>
      </c>
      <c r="E9" s="585">
        <v>1.1859999999999999</v>
      </c>
      <c r="F9" s="272">
        <v>3.1219999999999999</v>
      </c>
      <c r="G9" s="585">
        <v>26.382000000000001</v>
      </c>
      <c r="H9" s="272">
        <v>33.215000000000003</v>
      </c>
      <c r="I9" s="585">
        <v>16.613</v>
      </c>
      <c r="J9" s="272">
        <v>8.3930000000000007</v>
      </c>
      <c r="K9" s="585">
        <v>9.3309999999999995</v>
      </c>
      <c r="L9" s="272">
        <v>7.976</v>
      </c>
      <c r="M9" s="585">
        <v>0</v>
      </c>
      <c r="N9" s="272">
        <v>26.382000000000001</v>
      </c>
      <c r="O9" s="585">
        <v>53.512</v>
      </c>
      <c r="P9" s="272">
        <v>52.706000000000003</v>
      </c>
      <c r="AH9"/>
      <c r="AI9"/>
      <c r="BQ9" s="85"/>
      <c r="BR9" s="85"/>
    </row>
    <row r="10" spans="1:70">
      <c r="A10" s="160"/>
      <c r="B10" s="161" t="s">
        <v>331</v>
      </c>
      <c r="C10" s="585">
        <v>0</v>
      </c>
      <c r="D10" s="272">
        <v>0</v>
      </c>
      <c r="E10" s="585">
        <v>37.479999999999997</v>
      </c>
      <c r="F10" s="272">
        <v>32.353000000000002</v>
      </c>
      <c r="G10" s="585">
        <v>216.46600000000001</v>
      </c>
      <c r="H10" s="272">
        <v>168.708</v>
      </c>
      <c r="I10" s="585">
        <v>95.328000000000003</v>
      </c>
      <c r="J10" s="272">
        <v>66.665000000000006</v>
      </c>
      <c r="K10" s="585">
        <v>60.398000000000003</v>
      </c>
      <c r="L10" s="272">
        <v>53.042999999999999</v>
      </c>
      <c r="M10" s="585">
        <v>0</v>
      </c>
      <c r="N10" s="272">
        <v>216.46600000000001</v>
      </c>
      <c r="O10" s="585">
        <v>409.67200000000003</v>
      </c>
      <c r="P10" s="272">
        <v>320.76900000000001</v>
      </c>
      <c r="AH10"/>
      <c r="AI10"/>
      <c r="BQ10" s="85"/>
      <c r="BR10" s="85"/>
    </row>
    <row r="11" spans="1:70">
      <c r="A11" s="160"/>
      <c r="B11" s="161" t="s">
        <v>332</v>
      </c>
      <c r="C11" s="585">
        <v>0</v>
      </c>
      <c r="D11" s="272">
        <v>0</v>
      </c>
      <c r="E11" s="585">
        <v>0.08</v>
      </c>
      <c r="F11" s="272">
        <v>5.2999999999999999E-2</v>
      </c>
      <c r="G11" s="585">
        <v>214.15799999999999</v>
      </c>
      <c r="H11" s="272">
        <v>166.72</v>
      </c>
      <c r="I11" s="585">
        <v>1.264</v>
      </c>
      <c r="J11" s="272">
        <v>1.3480000000000001</v>
      </c>
      <c r="K11" s="585">
        <v>2.1070000000000002</v>
      </c>
      <c r="L11" s="272">
        <v>1.958</v>
      </c>
      <c r="M11" s="585">
        <v>-1E-3</v>
      </c>
      <c r="N11" s="272">
        <v>214.15799999999999</v>
      </c>
      <c r="O11" s="585">
        <v>217.608</v>
      </c>
      <c r="P11" s="272">
        <v>169.66399999999999</v>
      </c>
      <c r="AH11"/>
      <c r="AI11"/>
      <c r="BQ11" s="85"/>
      <c r="BR11" s="85"/>
    </row>
    <row r="12" spans="1:70">
      <c r="A12" s="160"/>
      <c r="B12" s="161" t="s">
        <v>333</v>
      </c>
      <c r="C12" s="585">
        <v>0</v>
      </c>
      <c r="D12" s="272">
        <v>0</v>
      </c>
      <c r="E12" s="585">
        <v>0</v>
      </c>
      <c r="F12" s="272">
        <v>0</v>
      </c>
      <c r="G12" s="585">
        <v>40.183999999999997</v>
      </c>
      <c r="H12" s="272">
        <v>40.844000000000001</v>
      </c>
      <c r="I12" s="585">
        <v>44.634</v>
      </c>
      <c r="J12" s="272">
        <v>38.421999999999997</v>
      </c>
      <c r="K12" s="585">
        <v>9.3680000000000003</v>
      </c>
      <c r="L12" s="272">
        <v>9.1370000000000005</v>
      </c>
      <c r="M12" s="585">
        <v>0</v>
      </c>
      <c r="N12" s="272">
        <v>40.183999999999997</v>
      </c>
      <c r="O12" s="585">
        <v>94.186000000000007</v>
      </c>
      <c r="P12" s="272">
        <v>88.403000000000006</v>
      </c>
      <c r="AH12"/>
      <c r="AI12"/>
      <c r="BQ12" s="85"/>
      <c r="BR12" s="85"/>
    </row>
    <row r="13" spans="1:70">
      <c r="A13" s="160"/>
      <c r="B13" s="161" t="s">
        <v>334</v>
      </c>
      <c r="C13" s="585">
        <v>0</v>
      </c>
      <c r="D13" s="272">
        <v>0</v>
      </c>
      <c r="E13" s="585">
        <v>9.5609999999999999</v>
      </c>
      <c r="F13" s="272">
        <v>9.5980000000000008</v>
      </c>
      <c r="G13" s="585">
        <v>14.077</v>
      </c>
      <c r="H13" s="272">
        <v>8.984</v>
      </c>
      <c r="I13" s="585">
        <v>2.1999999999999999E-2</v>
      </c>
      <c r="J13" s="272">
        <v>26.876999999999999</v>
      </c>
      <c r="K13" s="585">
        <v>10.912000000000001</v>
      </c>
      <c r="L13" s="272">
        <v>17.334</v>
      </c>
      <c r="M13" s="585">
        <v>0</v>
      </c>
      <c r="N13" s="272">
        <v>14.077</v>
      </c>
      <c r="O13" s="585">
        <v>34.572000000000003</v>
      </c>
      <c r="P13" s="272">
        <v>62.792999999999999</v>
      </c>
      <c r="AH13"/>
      <c r="AI13"/>
      <c r="BQ13" s="85"/>
      <c r="BR13" s="85"/>
    </row>
    <row r="14" spans="1:70">
      <c r="Q14" s="169"/>
      <c r="R14" s="169"/>
      <c r="S14" s="169"/>
      <c r="T14" s="169"/>
      <c r="U14" s="169"/>
      <c r="V14" s="169"/>
      <c r="AH14"/>
      <c r="AI14"/>
      <c r="BQ14" s="85"/>
      <c r="BR14" s="85"/>
    </row>
    <row r="15" spans="1:70" ht="25.5">
      <c r="A15" s="160"/>
      <c r="B15" s="165" t="s">
        <v>335</v>
      </c>
      <c r="C15" s="585">
        <v>0</v>
      </c>
      <c r="D15" s="273">
        <v>0</v>
      </c>
      <c r="E15" s="585">
        <v>0</v>
      </c>
      <c r="F15" s="273">
        <v>0</v>
      </c>
      <c r="G15" s="585">
        <v>0</v>
      </c>
      <c r="H15" s="273">
        <v>0</v>
      </c>
      <c r="I15" s="585">
        <v>50.597000000000001</v>
      </c>
      <c r="J15" s="273">
        <v>50.725000000000001</v>
      </c>
      <c r="K15" s="585">
        <v>0</v>
      </c>
      <c r="L15" s="273">
        <v>0</v>
      </c>
      <c r="M15" s="585">
        <v>0</v>
      </c>
      <c r="N15" s="273">
        <v>0</v>
      </c>
      <c r="O15" s="585">
        <v>50.597000000000001</v>
      </c>
      <c r="P15" s="273">
        <v>50.725000000000001</v>
      </c>
      <c r="AH15"/>
      <c r="AI15"/>
      <c r="BQ15" s="85"/>
      <c r="BR15" s="85"/>
    </row>
    <row r="16" spans="1:70">
      <c r="Q16" s="169"/>
      <c r="R16" s="169"/>
      <c r="S16" s="169"/>
      <c r="T16" s="169"/>
      <c r="U16" s="169"/>
      <c r="V16" s="169"/>
      <c r="AH16"/>
      <c r="AI16"/>
      <c r="BQ16" s="85"/>
      <c r="BR16" s="85"/>
    </row>
    <row r="17" spans="1:70" s="144" customFormat="1">
      <c r="A17" s="158" t="s">
        <v>336</v>
      </c>
      <c r="B17" s="159"/>
      <c r="C17" s="584">
        <v>0</v>
      </c>
      <c r="D17" s="274">
        <v>0</v>
      </c>
      <c r="E17" s="584">
        <v>69.899000000000001</v>
      </c>
      <c r="F17" s="274">
        <v>79.900999999999996</v>
      </c>
      <c r="G17" s="584">
        <v>6014.6379999999999</v>
      </c>
      <c r="H17" s="274">
        <v>5288.83</v>
      </c>
      <c r="I17" s="584">
        <v>3746.6819999999998</v>
      </c>
      <c r="J17" s="274">
        <v>3303.6860000000001</v>
      </c>
      <c r="K17" s="584">
        <v>1428.537</v>
      </c>
      <c r="L17" s="274">
        <v>1445.729</v>
      </c>
      <c r="M17" s="584">
        <v>0</v>
      </c>
      <c r="N17" s="274">
        <v>0</v>
      </c>
      <c r="O17" s="584">
        <v>11259.755999999999</v>
      </c>
      <c r="P17" s="274">
        <v>10118.146000000001</v>
      </c>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row>
    <row r="18" spans="1:70">
      <c r="A18" s="160"/>
      <c r="B18" s="161" t="s">
        <v>337</v>
      </c>
      <c r="C18" s="585">
        <v>0</v>
      </c>
      <c r="D18" s="273">
        <v>0</v>
      </c>
      <c r="E18" s="585">
        <v>15.645</v>
      </c>
      <c r="F18" s="273">
        <v>11.25</v>
      </c>
      <c r="G18" s="585">
        <v>351.72699999999998</v>
      </c>
      <c r="H18" s="273">
        <v>318.67599999999999</v>
      </c>
      <c r="I18" s="585">
        <v>0</v>
      </c>
      <c r="J18" s="273">
        <v>3.5000000000000003E-2</v>
      </c>
      <c r="K18" s="585">
        <v>84.453000000000003</v>
      </c>
      <c r="L18" s="273">
        <v>85.858999999999995</v>
      </c>
      <c r="M18" s="585">
        <v>0</v>
      </c>
      <c r="N18" s="273">
        <v>0</v>
      </c>
      <c r="O18" s="585">
        <v>451.82499999999999</v>
      </c>
      <c r="P18" s="273">
        <v>415.82</v>
      </c>
      <c r="AH18"/>
      <c r="AI18"/>
      <c r="BQ18" s="85"/>
      <c r="BR18" s="85"/>
    </row>
    <row r="19" spans="1:70">
      <c r="A19" s="160"/>
      <c r="B19" s="161" t="s">
        <v>338</v>
      </c>
      <c r="C19" s="585">
        <v>0</v>
      </c>
      <c r="D19" s="273">
        <v>0</v>
      </c>
      <c r="E19" s="585">
        <v>0.185</v>
      </c>
      <c r="F19" s="273">
        <v>0.12</v>
      </c>
      <c r="G19" s="585">
        <v>55.905000000000001</v>
      </c>
      <c r="H19" s="273">
        <v>44.718000000000004</v>
      </c>
      <c r="I19" s="585">
        <v>8.7720000000000002</v>
      </c>
      <c r="J19" s="273">
        <v>10.259</v>
      </c>
      <c r="K19" s="585">
        <v>15.869</v>
      </c>
      <c r="L19" s="273">
        <v>14.737</v>
      </c>
      <c r="M19" s="585">
        <v>0</v>
      </c>
      <c r="N19" s="273">
        <v>0</v>
      </c>
      <c r="O19" s="585">
        <v>80.730999999999995</v>
      </c>
      <c r="P19" s="273">
        <v>69.834000000000003</v>
      </c>
      <c r="AH19"/>
      <c r="AI19"/>
      <c r="BQ19" s="85"/>
      <c r="BR19" s="85"/>
    </row>
    <row r="20" spans="1:70">
      <c r="A20" s="160"/>
      <c r="B20" s="161" t="s">
        <v>339</v>
      </c>
      <c r="C20" s="585">
        <v>0</v>
      </c>
      <c r="D20" s="273">
        <v>0</v>
      </c>
      <c r="E20" s="585">
        <v>53.005000000000003</v>
      </c>
      <c r="F20" s="273">
        <v>66.963999999999999</v>
      </c>
      <c r="G20" s="585">
        <v>72.602999999999994</v>
      </c>
      <c r="H20" s="273">
        <v>5.6390000000000002</v>
      </c>
      <c r="I20" s="585">
        <v>13.923</v>
      </c>
      <c r="J20" s="273">
        <v>6.03</v>
      </c>
      <c r="K20" s="585">
        <v>0.51</v>
      </c>
      <c r="L20" s="273">
        <v>0.51</v>
      </c>
      <c r="M20" s="585">
        <v>0</v>
      </c>
      <c r="N20" s="273">
        <v>0</v>
      </c>
      <c r="O20" s="585">
        <v>140.041</v>
      </c>
      <c r="P20" s="273">
        <v>79.143000000000001</v>
      </c>
      <c r="AH20"/>
      <c r="AI20"/>
      <c r="BQ20" s="85"/>
      <c r="BR20" s="85"/>
    </row>
    <row r="21" spans="1:70">
      <c r="A21" s="160"/>
      <c r="B21" s="161" t="s">
        <v>340</v>
      </c>
      <c r="C21" s="585">
        <v>0</v>
      </c>
      <c r="D21" s="273">
        <v>0</v>
      </c>
      <c r="E21" s="585">
        <v>0</v>
      </c>
      <c r="F21" s="273">
        <v>0</v>
      </c>
      <c r="G21" s="585">
        <v>0</v>
      </c>
      <c r="H21" s="273">
        <v>0</v>
      </c>
      <c r="I21" s="585">
        <v>0</v>
      </c>
      <c r="J21" s="273">
        <v>0</v>
      </c>
      <c r="K21" s="585">
        <v>0</v>
      </c>
      <c r="L21" s="273">
        <v>0</v>
      </c>
      <c r="M21" s="585">
        <v>0</v>
      </c>
      <c r="N21" s="273">
        <v>0</v>
      </c>
      <c r="O21" s="585">
        <v>0</v>
      </c>
      <c r="P21" s="273">
        <v>0</v>
      </c>
      <c r="AH21"/>
      <c r="AI21"/>
      <c r="BQ21" s="85"/>
      <c r="BR21" s="85"/>
    </row>
    <row r="22" spans="1:70">
      <c r="A22" s="160"/>
      <c r="B22" s="161" t="s">
        <v>341</v>
      </c>
      <c r="C22" s="585">
        <v>0</v>
      </c>
      <c r="D22" s="273">
        <v>0</v>
      </c>
      <c r="E22" s="585">
        <v>0.157</v>
      </c>
      <c r="F22" s="273">
        <v>0.58899999999999997</v>
      </c>
      <c r="G22" s="585">
        <v>54.784999999999997</v>
      </c>
      <c r="H22" s="273">
        <v>48.399000000000001</v>
      </c>
      <c r="I22" s="585">
        <v>613.1</v>
      </c>
      <c r="J22" s="273">
        <v>568.49099999999999</v>
      </c>
      <c r="K22" s="585">
        <v>356.22399999999999</v>
      </c>
      <c r="L22" s="273">
        <v>356.22399999999999</v>
      </c>
      <c r="M22" s="585">
        <v>0</v>
      </c>
      <c r="N22" s="273">
        <v>0</v>
      </c>
      <c r="O22" s="585">
        <v>1024.2660000000001</v>
      </c>
      <c r="P22" s="273">
        <v>973.70299999999997</v>
      </c>
      <c r="AH22"/>
      <c r="AI22"/>
      <c r="BQ22" s="85"/>
      <c r="BR22" s="85"/>
    </row>
    <row r="23" spans="1:70">
      <c r="A23" s="160"/>
      <c r="B23" s="161" t="s">
        <v>342</v>
      </c>
      <c r="C23" s="585">
        <v>0</v>
      </c>
      <c r="D23" s="273">
        <v>0</v>
      </c>
      <c r="E23" s="585">
        <v>1.6E-2</v>
      </c>
      <c r="F23" s="273">
        <v>1.6E-2</v>
      </c>
      <c r="G23" s="585">
        <v>176.22399999999999</v>
      </c>
      <c r="H23" s="273">
        <v>161.071</v>
      </c>
      <c r="I23" s="585">
        <v>60.62</v>
      </c>
      <c r="J23" s="273">
        <v>57.396999999999998</v>
      </c>
      <c r="K23" s="585">
        <v>161.285</v>
      </c>
      <c r="L23" s="273">
        <v>169.12299999999999</v>
      </c>
      <c r="M23" s="585">
        <v>0</v>
      </c>
      <c r="N23" s="273">
        <v>0</v>
      </c>
      <c r="O23" s="585">
        <v>398.14499999999998</v>
      </c>
      <c r="P23" s="273">
        <v>387.60700000000003</v>
      </c>
      <c r="AH23"/>
      <c r="AI23"/>
      <c r="BQ23" s="85"/>
      <c r="BR23" s="85"/>
    </row>
    <row r="24" spans="1:70">
      <c r="A24" s="160"/>
      <c r="B24" s="161" t="s">
        <v>343</v>
      </c>
      <c r="C24" s="585">
        <v>0</v>
      </c>
      <c r="D24" s="273">
        <v>0</v>
      </c>
      <c r="E24" s="585">
        <v>0</v>
      </c>
      <c r="F24" s="273">
        <v>0</v>
      </c>
      <c r="G24" s="585">
        <v>0</v>
      </c>
      <c r="H24" s="273">
        <v>0</v>
      </c>
      <c r="I24" s="585">
        <v>0</v>
      </c>
      <c r="J24" s="273">
        <v>0</v>
      </c>
      <c r="K24" s="585">
        <v>1.1579999999999999</v>
      </c>
      <c r="L24" s="273">
        <v>1.1579999999999999</v>
      </c>
      <c r="M24" s="585">
        <v>0</v>
      </c>
      <c r="N24" s="273">
        <v>0</v>
      </c>
      <c r="O24" s="585">
        <v>1.1579999999999999</v>
      </c>
      <c r="P24" s="273">
        <v>1.1579999999999999</v>
      </c>
      <c r="AH24"/>
      <c r="AI24"/>
      <c r="BQ24" s="85"/>
      <c r="BR24" s="85"/>
    </row>
    <row r="25" spans="1:70">
      <c r="A25" s="160"/>
      <c r="B25" s="161" t="s">
        <v>344</v>
      </c>
      <c r="C25" s="585">
        <v>0</v>
      </c>
      <c r="D25" s="273">
        <v>0</v>
      </c>
      <c r="E25" s="585">
        <v>0.85</v>
      </c>
      <c r="F25" s="273">
        <v>0.83899999999999997</v>
      </c>
      <c r="G25" s="585">
        <v>5202.6329999999998</v>
      </c>
      <c r="H25" s="273">
        <v>4624.2860000000001</v>
      </c>
      <c r="I25" s="585">
        <v>3008.7539999999999</v>
      </c>
      <c r="J25" s="273">
        <v>2622.0859999999998</v>
      </c>
      <c r="K25" s="585">
        <v>792.53099999999995</v>
      </c>
      <c r="L25" s="273">
        <v>803.93899999999996</v>
      </c>
      <c r="M25" s="585">
        <v>0</v>
      </c>
      <c r="N25" s="273">
        <v>0</v>
      </c>
      <c r="O25" s="585">
        <v>9004.768</v>
      </c>
      <c r="P25" s="273">
        <v>8051.15</v>
      </c>
      <c r="AH25"/>
      <c r="AI25"/>
      <c r="BQ25" s="85"/>
      <c r="BR25" s="85"/>
    </row>
    <row r="26" spans="1:70">
      <c r="A26" s="160"/>
      <c r="B26" s="161" t="s">
        <v>345</v>
      </c>
      <c r="C26" s="585">
        <v>0</v>
      </c>
      <c r="D26" s="273">
        <v>0</v>
      </c>
      <c r="E26" s="585">
        <v>0</v>
      </c>
      <c r="F26" s="273">
        <v>0</v>
      </c>
      <c r="G26" s="585">
        <v>0</v>
      </c>
      <c r="H26" s="273">
        <v>0</v>
      </c>
      <c r="I26" s="585">
        <v>0</v>
      </c>
      <c r="J26" s="273">
        <v>0</v>
      </c>
      <c r="K26" s="585">
        <v>0</v>
      </c>
      <c r="L26" s="273">
        <v>0</v>
      </c>
      <c r="M26" s="585">
        <v>0</v>
      </c>
      <c r="N26" s="273">
        <v>0</v>
      </c>
      <c r="O26" s="585">
        <v>0</v>
      </c>
      <c r="P26" s="273">
        <v>0</v>
      </c>
      <c r="AH26"/>
      <c r="AI26"/>
      <c r="BQ26" s="85"/>
      <c r="BR26" s="85"/>
    </row>
    <row r="27" spans="1:70">
      <c r="A27" s="160"/>
      <c r="B27" s="161" t="s">
        <v>346</v>
      </c>
      <c r="C27" s="585">
        <v>0</v>
      </c>
      <c r="D27" s="273">
        <v>0</v>
      </c>
      <c r="E27" s="585">
        <v>0</v>
      </c>
      <c r="F27" s="273">
        <v>0</v>
      </c>
      <c r="G27" s="585">
        <v>82.185000000000002</v>
      </c>
      <c r="H27" s="273">
        <v>70.313000000000002</v>
      </c>
      <c r="I27" s="585">
        <v>41.512999999999998</v>
      </c>
      <c r="J27" s="273">
        <v>39.387999999999998</v>
      </c>
      <c r="K27" s="585">
        <v>14.121</v>
      </c>
      <c r="L27" s="273">
        <v>11.62</v>
      </c>
      <c r="M27" s="585">
        <v>0</v>
      </c>
      <c r="N27" s="273">
        <v>0</v>
      </c>
      <c r="O27" s="585">
        <v>137.81899999999999</v>
      </c>
      <c r="P27" s="273">
        <v>121.321</v>
      </c>
      <c r="AH27"/>
      <c r="AI27"/>
      <c r="BQ27" s="85"/>
      <c r="BR27" s="85"/>
    </row>
    <row r="28" spans="1:70">
      <c r="A28" s="160"/>
      <c r="B28" s="161" t="s">
        <v>347</v>
      </c>
      <c r="C28" s="585">
        <v>0</v>
      </c>
      <c r="D28" s="273">
        <v>0</v>
      </c>
      <c r="E28" s="585">
        <v>4.1000000000000002E-2</v>
      </c>
      <c r="F28" s="273">
        <v>0.123</v>
      </c>
      <c r="G28" s="585">
        <v>18.576000000000001</v>
      </c>
      <c r="H28" s="273">
        <v>15.728</v>
      </c>
      <c r="I28" s="585">
        <v>0</v>
      </c>
      <c r="J28" s="273">
        <v>0</v>
      </c>
      <c r="K28" s="585">
        <v>2.3860000000000001</v>
      </c>
      <c r="L28" s="273">
        <v>2.5590000000000002</v>
      </c>
      <c r="M28" s="585">
        <v>0</v>
      </c>
      <c r="N28" s="273">
        <v>0</v>
      </c>
      <c r="O28" s="585">
        <v>21.003</v>
      </c>
      <c r="P28" s="273">
        <v>18.41</v>
      </c>
      <c r="AH28"/>
      <c r="AI28"/>
      <c r="BQ28" s="85"/>
      <c r="BR28" s="85"/>
    </row>
    <row r="29" spans="1:70">
      <c r="Q29" s="169"/>
      <c r="R29" s="169"/>
      <c r="S29" s="169"/>
      <c r="T29" s="169"/>
      <c r="U29" s="169"/>
      <c r="V29" s="169"/>
      <c r="AH29"/>
      <c r="AI29"/>
      <c r="BQ29" s="85"/>
      <c r="BR29" s="85"/>
    </row>
    <row r="30" spans="1:70">
      <c r="A30" s="172" t="s">
        <v>348</v>
      </c>
      <c r="B30" s="161"/>
      <c r="C30" s="584">
        <v>0</v>
      </c>
      <c r="D30" s="271">
        <v>0</v>
      </c>
      <c r="E30" s="584">
        <v>152.65</v>
      </c>
      <c r="F30" s="271">
        <v>165.60400000000001</v>
      </c>
      <c r="G30" s="584">
        <v>6872.7359999999999</v>
      </c>
      <c r="H30" s="271">
        <v>6141.5360000000001</v>
      </c>
      <c r="I30" s="584">
        <v>4016.857</v>
      </c>
      <c r="J30" s="271">
        <v>3517.5909999999999</v>
      </c>
      <c r="K30" s="584">
        <v>1596.008</v>
      </c>
      <c r="L30" s="271">
        <v>1617.711</v>
      </c>
      <c r="M30" s="584">
        <v>-1E-3</v>
      </c>
      <c r="N30" s="271">
        <v>-0.41499999999999998</v>
      </c>
      <c r="O30" s="584">
        <v>12638.25</v>
      </c>
      <c r="P30" s="271">
        <v>11442.027</v>
      </c>
      <c r="AH30"/>
      <c r="AI30"/>
      <c r="BQ30" s="85"/>
      <c r="BR30" s="85"/>
    </row>
    <row r="31" spans="1:70">
      <c r="C31" s="157"/>
      <c r="D31" s="157"/>
      <c r="E31" s="157"/>
      <c r="F31" s="157"/>
      <c r="G31" s="157"/>
      <c r="H31" s="157"/>
      <c r="I31" s="157"/>
      <c r="J31" s="157"/>
      <c r="K31" s="157"/>
      <c r="L31" s="157"/>
      <c r="M31" s="157"/>
      <c r="N31" s="157"/>
      <c r="O31" s="85"/>
      <c r="P31" s="85"/>
      <c r="AH31"/>
      <c r="AI31"/>
      <c r="BQ31" s="85"/>
      <c r="BR31" s="85"/>
    </row>
    <row r="32" spans="1:70">
      <c r="C32" s="157"/>
      <c r="D32" s="157"/>
      <c r="E32" s="157"/>
      <c r="F32" s="157"/>
      <c r="G32" s="157"/>
      <c r="H32" s="157"/>
      <c r="I32" s="157"/>
      <c r="J32" s="157"/>
      <c r="K32" s="157"/>
      <c r="L32" s="157"/>
      <c r="M32" s="157"/>
      <c r="N32" s="157"/>
      <c r="O32" s="85"/>
      <c r="P32" s="85"/>
      <c r="AH32"/>
      <c r="AI32"/>
      <c r="BQ32" s="85"/>
      <c r="BR32" s="85"/>
    </row>
    <row r="33" spans="1:70">
      <c r="C33" s="235"/>
      <c r="D33" s="157"/>
      <c r="E33" s="157"/>
      <c r="F33" s="157"/>
      <c r="G33" s="157"/>
      <c r="H33" s="157"/>
      <c r="I33" s="157"/>
      <c r="J33" s="157"/>
      <c r="K33" s="157"/>
      <c r="L33" s="157"/>
      <c r="M33" s="157"/>
      <c r="N33" s="157"/>
      <c r="O33" s="85"/>
      <c r="P33" s="85"/>
      <c r="AH33"/>
      <c r="AI33"/>
      <c r="BQ33" s="85"/>
      <c r="BR33" s="85"/>
    </row>
    <row r="34" spans="1:70" ht="12.75" customHeight="1">
      <c r="A34" s="936" t="s">
        <v>418</v>
      </c>
      <c r="B34" s="937"/>
      <c r="C34" s="907" t="s">
        <v>420</v>
      </c>
      <c r="D34" s="919"/>
      <c r="E34" s="919"/>
      <c r="F34" s="919"/>
      <c r="G34" s="919"/>
      <c r="H34" s="919"/>
      <c r="I34" s="919"/>
      <c r="J34" s="919"/>
      <c r="K34" s="919"/>
      <c r="L34" s="919"/>
      <c r="M34" s="919"/>
      <c r="N34" s="919"/>
      <c r="O34" s="919"/>
      <c r="P34" s="908"/>
      <c r="AH34"/>
      <c r="AI34"/>
      <c r="BQ34" s="85"/>
      <c r="BR34" s="85"/>
    </row>
    <row r="35" spans="1:70">
      <c r="A35" s="909" t="s">
        <v>0</v>
      </c>
      <c r="B35" s="910"/>
      <c r="C35" s="907" t="s">
        <v>223</v>
      </c>
      <c r="D35" s="908"/>
      <c r="E35" s="907" t="s">
        <v>5</v>
      </c>
      <c r="F35" s="908"/>
      <c r="G35" s="907" t="s">
        <v>6</v>
      </c>
      <c r="H35" s="908"/>
      <c r="I35" s="907" t="s">
        <v>7</v>
      </c>
      <c r="J35" s="908"/>
      <c r="K35" s="907" t="s">
        <v>44</v>
      </c>
      <c r="L35" s="908"/>
      <c r="M35" s="907" t="s">
        <v>325</v>
      </c>
      <c r="N35" s="908"/>
      <c r="O35" s="907" t="s">
        <v>47</v>
      </c>
      <c r="P35" s="908"/>
      <c r="AH35"/>
      <c r="AI35"/>
      <c r="BQ35" s="85"/>
      <c r="BR35" s="85"/>
    </row>
    <row r="36" spans="1:70">
      <c r="A36" s="915" t="s">
        <v>349</v>
      </c>
      <c r="B36" s="938"/>
      <c r="C36" s="586" t="s">
        <v>500</v>
      </c>
      <c r="D36" s="588" t="s">
        <v>502</v>
      </c>
      <c r="E36" s="586" t="s">
        <v>500</v>
      </c>
      <c r="F36" s="588" t="s">
        <v>502</v>
      </c>
      <c r="G36" s="586" t="s">
        <v>500</v>
      </c>
      <c r="H36" s="588" t="s">
        <v>502</v>
      </c>
      <c r="I36" s="586" t="s">
        <v>500</v>
      </c>
      <c r="J36" s="588" t="s">
        <v>502</v>
      </c>
      <c r="K36" s="586" t="s">
        <v>500</v>
      </c>
      <c r="L36" s="588" t="s">
        <v>502</v>
      </c>
      <c r="M36" s="586" t="s">
        <v>500</v>
      </c>
      <c r="N36" s="588" t="s">
        <v>502</v>
      </c>
      <c r="O36" s="586" t="s">
        <v>500</v>
      </c>
      <c r="P36" s="588" t="s">
        <v>502</v>
      </c>
      <c r="AH36"/>
      <c r="AI36"/>
      <c r="BQ36" s="85"/>
      <c r="BR36" s="85"/>
    </row>
    <row r="37" spans="1:70">
      <c r="A37" s="925"/>
      <c r="B37" s="926"/>
      <c r="C37" s="587" t="s">
        <v>222</v>
      </c>
      <c r="D37" s="270" t="s">
        <v>222</v>
      </c>
      <c r="E37" s="587" t="s">
        <v>222</v>
      </c>
      <c r="F37" s="270" t="s">
        <v>222</v>
      </c>
      <c r="G37" s="587" t="s">
        <v>222</v>
      </c>
      <c r="H37" s="270" t="s">
        <v>222</v>
      </c>
      <c r="I37" s="587" t="s">
        <v>222</v>
      </c>
      <c r="J37" s="270" t="s">
        <v>222</v>
      </c>
      <c r="K37" s="587" t="s">
        <v>222</v>
      </c>
      <c r="L37" s="270" t="s">
        <v>222</v>
      </c>
      <c r="M37" s="587" t="s">
        <v>222</v>
      </c>
      <c r="N37" s="270" t="s">
        <v>222</v>
      </c>
      <c r="O37" s="587" t="s">
        <v>222</v>
      </c>
      <c r="P37" s="270" t="s">
        <v>222</v>
      </c>
      <c r="AH37"/>
      <c r="AI37"/>
      <c r="BQ37" s="85"/>
      <c r="BR37" s="85"/>
    </row>
    <row r="38" spans="1:70" s="144" customFormat="1">
      <c r="A38" s="158" t="s">
        <v>350</v>
      </c>
      <c r="B38" s="159"/>
      <c r="C38" s="585">
        <v>0</v>
      </c>
      <c r="D38" s="274">
        <v>0</v>
      </c>
      <c r="E38" s="599">
        <v>26.908000000000001</v>
      </c>
      <c r="F38" s="274">
        <v>49.551000000000002</v>
      </c>
      <c r="G38" s="599">
        <v>1112.5440000000001</v>
      </c>
      <c r="H38" s="274">
        <v>840.89700000000005</v>
      </c>
      <c r="I38" s="599">
        <v>958.697</v>
      </c>
      <c r="J38" s="274">
        <v>766.197</v>
      </c>
      <c r="K38" s="599">
        <v>95.954999999999998</v>
      </c>
      <c r="L38" s="274">
        <v>108.58</v>
      </c>
      <c r="M38" s="599">
        <v>-1E-3</v>
      </c>
      <c r="N38" s="274">
        <v>-0.41499999999999998</v>
      </c>
      <c r="O38" s="599">
        <v>2194.1030000000001</v>
      </c>
      <c r="P38" s="274">
        <v>1764.81</v>
      </c>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row>
    <row r="39" spans="1:70">
      <c r="A39" s="160"/>
      <c r="B39" s="161" t="s">
        <v>351</v>
      </c>
      <c r="C39" s="585">
        <v>0</v>
      </c>
      <c r="D39" s="273">
        <v>0</v>
      </c>
      <c r="E39" s="585">
        <v>0</v>
      </c>
      <c r="F39" s="273">
        <v>0</v>
      </c>
      <c r="G39" s="585">
        <v>73.015000000000001</v>
      </c>
      <c r="H39" s="273">
        <v>66.260000000000005</v>
      </c>
      <c r="I39" s="585">
        <v>175.32900000000001</v>
      </c>
      <c r="J39" s="273">
        <v>301.63499999999999</v>
      </c>
      <c r="K39" s="585">
        <v>0</v>
      </c>
      <c r="L39" s="273">
        <v>0</v>
      </c>
      <c r="M39" s="585">
        <v>0</v>
      </c>
      <c r="N39" s="273">
        <v>0</v>
      </c>
      <c r="O39" s="585">
        <v>248.34399999999999</v>
      </c>
      <c r="P39" s="273">
        <v>367.89499999999998</v>
      </c>
      <c r="AH39"/>
      <c r="AI39"/>
      <c r="BQ39" s="85"/>
      <c r="BR39" s="85"/>
    </row>
    <row r="40" spans="1:70">
      <c r="A40" s="160"/>
      <c r="B40" s="161" t="s">
        <v>352</v>
      </c>
      <c r="C40" s="585">
        <v>0</v>
      </c>
      <c r="D40" s="273">
        <v>0</v>
      </c>
      <c r="E40" s="585">
        <v>0</v>
      </c>
      <c r="F40" s="273">
        <v>0</v>
      </c>
      <c r="G40" s="585">
        <v>3.3279999999999998</v>
      </c>
      <c r="H40" s="273">
        <v>2.6789999999999998</v>
      </c>
      <c r="I40" s="585">
        <v>4.1660000000000004</v>
      </c>
      <c r="J40" s="273">
        <v>3.5870000000000002</v>
      </c>
      <c r="K40" s="585">
        <v>2.294</v>
      </c>
      <c r="L40" s="273">
        <v>1.6359999999999999</v>
      </c>
      <c r="M40" s="585">
        <v>0</v>
      </c>
      <c r="N40" s="273">
        <v>0</v>
      </c>
      <c r="O40" s="585">
        <v>9.7880000000000003</v>
      </c>
      <c r="P40" s="273">
        <v>7.9020000000000001</v>
      </c>
      <c r="AH40"/>
      <c r="AI40"/>
      <c r="BQ40" s="85"/>
      <c r="BR40" s="85"/>
    </row>
    <row r="41" spans="1:70">
      <c r="A41" s="160"/>
      <c r="B41" s="161" t="s">
        <v>353</v>
      </c>
      <c r="C41" s="585">
        <v>0</v>
      </c>
      <c r="D41" s="273">
        <v>0</v>
      </c>
      <c r="E41" s="585">
        <v>5.2869999999999999</v>
      </c>
      <c r="F41" s="273">
        <v>16.669</v>
      </c>
      <c r="G41" s="585">
        <v>332.47699999999998</v>
      </c>
      <c r="H41" s="273">
        <v>287.49700000000001</v>
      </c>
      <c r="I41" s="585">
        <v>575.60799999999995</v>
      </c>
      <c r="J41" s="273">
        <v>398.19200000000001</v>
      </c>
      <c r="K41" s="585">
        <v>49.44</v>
      </c>
      <c r="L41" s="273">
        <v>52.798000000000002</v>
      </c>
      <c r="M41" s="585">
        <v>0</v>
      </c>
      <c r="N41" s="273">
        <v>0</v>
      </c>
      <c r="O41" s="585">
        <v>962.81200000000001</v>
      </c>
      <c r="P41" s="273">
        <v>755.15599999999995</v>
      </c>
      <c r="AH41"/>
      <c r="AI41"/>
      <c r="BQ41" s="85"/>
      <c r="BR41" s="85"/>
    </row>
    <row r="42" spans="1:70">
      <c r="A42" s="160"/>
      <c r="B42" s="161" t="s">
        <v>354</v>
      </c>
      <c r="C42" s="585">
        <v>0</v>
      </c>
      <c r="D42" s="273">
        <v>0</v>
      </c>
      <c r="E42" s="590">
        <v>4.109</v>
      </c>
      <c r="F42" s="273">
        <v>26.702000000000002</v>
      </c>
      <c r="G42" s="590">
        <v>637.11500000000001</v>
      </c>
      <c r="H42" s="273">
        <v>435.92399999999998</v>
      </c>
      <c r="I42" s="590">
        <v>130.589</v>
      </c>
      <c r="J42" s="273">
        <v>8.6059999999999999</v>
      </c>
      <c r="K42" s="590">
        <v>23.802</v>
      </c>
      <c r="L42" s="273">
        <v>27.010999999999999</v>
      </c>
      <c r="M42" s="590">
        <v>-1E-3</v>
      </c>
      <c r="N42" s="273">
        <v>-0.41499999999999998</v>
      </c>
      <c r="O42" s="590">
        <v>795.61400000000003</v>
      </c>
      <c r="P42" s="273">
        <v>497.82799999999997</v>
      </c>
      <c r="AH42"/>
      <c r="AI42"/>
      <c r="BQ42" s="85"/>
      <c r="BR42" s="85"/>
    </row>
    <row r="43" spans="1:70">
      <c r="A43" s="160"/>
      <c r="B43" s="161" t="s">
        <v>355</v>
      </c>
      <c r="C43" s="585">
        <v>0</v>
      </c>
      <c r="D43" s="273">
        <v>0</v>
      </c>
      <c r="E43" s="585">
        <v>0</v>
      </c>
      <c r="F43" s="273">
        <v>0</v>
      </c>
      <c r="G43" s="585">
        <v>0</v>
      </c>
      <c r="H43" s="273">
        <v>0.14699999999999999</v>
      </c>
      <c r="I43" s="585">
        <v>59.837000000000003</v>
      </c>
      <c r="J43" s="273">
        <v>46.598999999999997</v>
      </c>
      <c r="K43" s="585">
        <v>0</v>
      </c>
      <c r="L43" s="273">
        <v>0</v>
      </c>
      <c r="M43" s="585">
        <v>0</v>
      </c>
      <c r="N43" s="273">
        <v>0</v>
      </c>
      <c r="O43" s="585">
        <v>59.837000000000003</v>
      </c>
      <c r="P43" s="273">
        <v>46.746000000000002</v>
      </c>
      <c r="AH43"/>
      <c r="AI43"/>
      <c r="BQ43" s="85"/>
      <c r="BR43" s="85"/>
    </row>
    <row r="44" spans="1:70">
      <c r="A44" s="160"/>
      <c r="B44" s="161" t="s">
        <v>356</v>
      </c>
      <c r="C44" s="585">
        <v>0</v>
      </c>
      <c r="D44" s="273">
        <v>0</v>
      </c>
      <c r="E44" s="585">
        <v>6.5179999999999998</v>
      </c>
      <c r="F44" s="273">
        <v>0</v>
      </c>
      <c r="G44" s="585">
        <v>16.300999999999998</v>
      </c>
      <c r="H44" s="273">
        <v>20.140999999999998</v>
      </c>
      <c r="I44" s="585">
        <v>0</v>
      </c>
      <c r="J44" s="273">
        <v>0</v>
      </c>
      <c r="K44" s="585">
        <v>18.405999999999999</v>
      </c>
      <c r="L44" s="273">
        <v>24.812000000000001</v>
      </c>
      <c r="M44" s="585">
        <v>0</v>
      </c>
      <c r="N44" s="273">
        <v>0</v>
      </c>
      <c r="O44" s="585">
        <v>41.225000000000001</v>
      </c>
      <c r="P44" s="273">
        <v>44.953000000000003</v>
      </c>
      <c r="AH44"/>
      <c r="AI44"/>
      <c r="BQ44" s="85"/>
      <c r="BR44" s="85"/>
    </row>
    <row r="45" spans="1:70">
      <c r="A45" s="160"/>
      <c r="B45" s="161" t="s">
        <v>357</v>
      </c>
      <c r="C45" s="585">
        <v>0</v>
      </c>
      <c r="D45" s="273">
        <v>0</v>
      </c>
      <c r="E45" s="585">
        <v>0</v>
      </c>
      <c r="F45" s="273">
        <v>0</v>
      </c>
      <c r="G45" s="585">
        <v>0</v>
      </c>
      <c r="H45" s="273">
        <v>0</v>
      </c>
      <c r="I45" s="585">
        <v>0</v>
      </c>
      <c r="J45" s="273">
        <v>0</v>
      </c>
      <c r="K45" s="585">
        <v>0</v>
      </c>
      <c r="L45" s="273">
        <v>0</v>
      </c>
      <c r="M45" s="585">
        <v>0</v>
      </c>
      <c r="N45" s="273">
        <v>0</v>
      </c>
      <c r="O45" s="585">
        <v>0</v>
      </c>
      <c r="P45" s="273">
        <v>0</v>
      </c>
      <c r="AH45"/>
      <c r="AI45"/>
      <c r="BQ45" s="85"/>
      <c r="BR45" s="85"/>
    </row>
    <row r="46" spans="1:70">
      <c r="A46" s="160"/>
      <c r="B46" s="161" t="s">
        <v>358</v>
      </c>
      <c r="C46" s="585">
        <v>0</v>
      </c>
      <c r="D46" s="273">
        <v>0</v>
      </c>
      <c r="E46" s="585">
        <v>10.994</v>
      </c>
      <c r="F46" s="273">
        <v>6.18</v>
      </c>
      <c r="G46" s="585">
        <v>50.308</v>
      </c>
      <c r="H46" s="273">
        <v>28.248999999999999</v>
      </c>
      <c r="I46" s="585">
        <v>13.167999999999999</v>
      </c>
      <c r="J46" s="273">
        <v>7.5780000000000003</v>
      </c>
      <c r="K46" s="585">
        <v>2.0129999999999999</v>
      </c>
      <c r="L46" s="273">
        <v>2.323</v>
      </c>
      <c r="M46" s="585">
        <v>0</v>
      </c>
      <c r="N46" s="273">
        <v>0</v>
      </c>
      <c r="O46" s="585">
        <v>76.483000000000004</v>
      </c>
      <c r="P46" s="273">
        <v>44.33</v>
      </c>
      <c r="AH46"/>
      <c r="AI46"/>
      <c r="BQ46" s="85"/>
      <c r="BR46" s="85"/>
    </row>
    <row r="47" spans="1:70">
      <c r="Q47" s="169"/>
      <c r="R47" s="169"/>
      <c r="S47" s="169"/>
      <c r="T47" s="169"/>
      <c r="U47" s="169"/>
      <c r="V47" s="169"/>
      <c r="AH47"/>
      <c r="AI47"/>
      <c r="BQ47" s="85"/>
      <c r="BR47" s="85"/>
    </row>
    <row r="48" spans="1:70">
      <c r="A48" s="160"/>
      <c r="B48" s="165" t="s">
        <v>359</v>
      </c>
      <c r="C48" s="585">
        <v>0</v>
      </c>
      <c r="D48" s="273">
        <v>0</v>
      </c>
      <c r="E48" s="590">
        <v>0</v>
      </c>
      <c r="F48" s="273">
        <v>0</v>
      </c>
      <c r="G48" s="590">
        <v>0</v>
      </c>
      <c r="H48" s="273">
        <v>0</v>
      </c>
      <c r="I48" s="590">
        <v>0</v>
      </c>
      <c r="J48" s="273">
        <v>0</v>
      </c>
      <c r="K48" s="590">
        <v>0</v>
      </c>
      <c r="L48" s="273">
        <v>0</v>
      </c>
      <c r="M48" s="590">
        <v>0</v>
      </c>
      <c r="N48" s="273">
        <v>0</v>
      </c>
      <c r="O48" s="590">
        <v>0</v>
      </c>
      <c r="P48" s="273">
        <v>0</v>
      </c>
      <c r="AH48"/>
      <c r="AI48"/>
      <c r="BQ48" s="85"/>
      <c r="BR48" s="85"/>
    </row>
    <row r="49" spans="1:70">
      <c r="Q49" s="169"/>
      <c r="R49" s="169"/>
      <c r="S49" s="169"/>
      <c r="T49" s="169"/>
      <c r="U49" s="169"/>
      <c r="V49" s="169"/>
      <c r="W49" s="169"/>
      <c r="X49" s="169"/>
      <c r="Y49" s="169"/>
      <c r="AH49"/>
      <c r="AI49"/>
      <c r="BQ49" s="85"/>
      <c r="BR49" s="85"/>
    </row>
    <row r="50" spans="1:70" s="144" customFormat="1">
      <c r="A50" s="158" t="s">
        <v>360</v>
      </c>
      <c r="B50" s="159"/>
      <c r="C50" s="585">
        <v>0</v>
      </c>
      <c r="D50" s="274">
        <v>0</v>
      </c>
      <c r="E50" s="585">
        <v>13.242000000000001</v>
      </c>
      <c r="F50" s="274">
        <v>14.49</v>
      </c>
      <c r="G50" s="585">
        <v>1019.1319999999999</v>
      </c>
      <c r="H50" s="274">
        <v>978.67399999999998</v>
      </c>
      <c r="I50" s="585">
        <v>1164.153</v>
      </c>
      <c r="J50" s="274">
        <v>1092.008</v>
      </c>
      <c r="K50" s="585">
        <v>140.291</v>
      </c>
      <c r="L50" s="274">
        <v>159.68799999999999</v>
      </c>
      <c r="M50" s="585">
        <v>0</v>
      </c>
      <c r="N50" s="274">
        <v>0</v>
      </c>
      <c r="O50" s="585">
        <v>2336.8180000000002</v>
      </c>
      <c r="P50" s="274">
        <v>2244.86</v>
      </c>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row>
    <row r="51" spans="1:70">
      <c r="A51" s="160"/>
      <c r="B51" s="161" t="s">
        <v>361</v>
      </c>
      <c r="C51" s="585">
        <v>0</v>
      </c>
      <c r="D51" s="273">
        <v>0</v>
      </c>
      <c r="E51" s="585">
        <v>0</v>
      </c>
      <c r="F51" s="273">
        <v>0</v>
      </c>
      <c r="G51" s="585">
        <v>571.43100000000004</v>
      </c>
      <c r="H51" s="273">
        <v>525.851</v>
      </c>
      <c r="I51" s="585">
        <v>793.971</v>
      </c>
      <c r="J51" s="273">
        <v>772.42700000000002</v>
      </c>
      <c r="K51" s="585">
        <v>0</v>
      </c>
      <c r="L51" s="273">
        <v>0</v>
      </c>
      <c r="M51" s="585">
        <v>0</v>
      </c>
      <c r="N51" s="273">
        <v>0</v>
      </c>
      <c r="O51" s="585">
        <v>1365.402</v>
      </c>
      <c r="P51" s="273">
        <v>1298.278</v>
      </c>
      <c r="AH51"/>
      <c r="AI51"/>
      <c r="BQ51" s="85"/>
      <c r="BR51" s="85"/>
    </row>
    <row r="52" spans="1:70">
      <c r="A52" s="160"/>
      <c r="B52" s="161" t="s">
        <v>362</v>
      </c>
      <c r="C52" s="585">
        <v>0</v>
      </c>
      <c r="D52" s="273">
        <v>0</v>
      </c>
      <c r="E52" s="585">
        <v>0</v>
      </c>
      <c r="F52" s="273">
        <v>0</v>
      </c>
      <c r="G52" s="585">
        <v>81.796000000000006</v>
      </c>
      <c r="H52" s="273">
        <v>69.557000000000002</v>
      </c>
      <c r="I52" s="585">
        <v>34.622</v>
      </c>
      <c r="J52" s="273">
        <v>33.338999999999999</v>
      </c>
      <c r="K52" s="585">
        <v>13.788</v>
      </c>
      <c r="L52" s="273">
        <v>11.867000000000001</v>
      </c>
      <c r="M52" s="585">
        <v>0</v>
      </c>
      <c r="N52" s="273">
        <v>0</v>
      </c>
      <c r="O52" s="585">
        <v>130.20599999999999</v>
      </c>
      <c r="P52" s="273">
        <v>114.76300000000001</v>
      </c>
      <c r="AH52"/>
      <c r="AI52"/>
      <c r="BQ52" s="85"/>
      <c r="BR52" s="85"/>
    </row>
    <row r="53" spans="1:70">
      <c r="A53" s="160"/>
      <c r="B53" s="161" t="s">
        <v>363</v>
      </c>
      <c r="C53" s="585">
        <v>0</v>
      </c>
      <c r="D53" s="273">
        <v>0</v>
      </c>
      <c r="E53" s="585">
        <v>0</v>
      </c>
      <c r="F53" s="273">
        <v>0</v>
      </c>
      <c r="G53" s="585">
        <v>3.3359999999999999</v>
      </c>
      <c r="H53" s="273">
        <v>2.286</v>
      </c>
      <c r="I53" s="585">
        <v>0</v>
      </c>
      <c r="J53" s="273">
        <v>0</v>
      </c>
      <c r="K53" s="585">
        <v>46.337000000000003</v>
      </c>
      <c r="L53" s="273">
        <v>45.384999999999998</v>
      </c>
      <c r="M53" s="585">
        <v>0</v>
      </c>
      <c r="N53" s="273">
        <v>0</v>
      </c>
      <c r="O53" s="585">
        <v>49.673000000000002</v>
      </c>
      <c r="P53" s="273">
        <v>47.670999999999999</v>
      </c>
      <c r="AH53"/>
      <c r="AI53"/>
      <c r="BQ53" s="85"/>
      <c r="BR53" s="85"/>
    </row>
    <row r="54" spans="1:70">
      <c r="A54" s="160"/>
      <c r="B54" s="161" t="s">
        <v>364</v>
      </c>
      <c r="C54" s="585">
        <v>0</v>
      </c>
      <c r="D54" s="273">
        <v>0</v>
      </c>
      <c r="E54" s="585">
        <v>0</v>
      </c>
      <c r="F54" s="273">
        <v>0</v>
      </c>
      <c r="G54" s="585">
        <v>263.54199999999997</v>
      </c>
      <c r="H54" s="273">
        <v>295.43400000000003</v>
      </c>
      <c r="I54" s="585">
        <v>0</v>
      </c>
      <c r="J54" s="273">
        <v>0</v>
      </c>
      <c r="K54" s="585">
        <v>27.945</v>
      </c>
      <c r="L54" s="273">
        <v>51.277000000000001</v>
      </c>
      <c r="M54" s="585">
        <v>0</v>
      </c>
      <c r="N54" s="273">
        <v>0</v>
      </c>
      <c r="O54" s="585">
        <v>291.48700000000002</v>
      </c>
      <c r="P54" s="273">
        <v>346.71100000000001</v>
      </c>
      <c r="AH54"/>
      <c r="AI54"/>
      <c r="BQ54" s="85"/>
      <c r="BR54" s="85"/>
    </row>
    <row r="55" spans="1:70">
      <c r="A55" s="160"/>
      <c r="B55" s="161" t="s">
        <v>365</v>
      </c>
      <c r="C55" s="585">
        <v>0</v>
      </c>
      <c r="D55" s="273">
        <v>0</v>
      </c>
      <c r="E55" s="585">
        <v>0</v>
      </c>
      <c r="F55" s="273">
        <v>0</v>
      </c>
      <c r="G55" s="585">
        <v>10.189</v>
      </c>
      <c r="H55" s="273">
        <v>8.2609999999999992</v>
      </c>
      <c r="I55" s="585">
        <v>172.68600000000001</v>
      </c>
      <c r="J55" s="273">
        <v>160.15199999999999</v>
      </c>
      <c r="K55" s="585">
        <v>7.4450000000000003</v>
      </c>
      <c r="L55" s="273">
        <v>6.8540000000000001</v>
      </c>
      <c r="M55" s="585">
        <v>0</v>
      </c>
      <c r="N55" s="273">
        <v>0</v>
      </c>
      <c r="O55" s="585">
        <v>190.32</v>
      </c>
      <c r="P55" s="273">
        <v>175.267</v>
      </c>
      <c r="AH55"/>
      <c r="AI55"/>
      <c r="BQ55" s="85"/>
      <c r="BR55" s="85"/>
    </row>
    <row r="56" spans="1:70">
      <c r="A56" s="160"/>
      <c r="B56" s="161" t="s">
        <v>366</v>
      </c>
      <c r="C56" s="585">
        <v>0</v>
      </c>
      <c r="D56" s="273">
        <v>0</v>
      </c>
      <c r="E56" s="585">
        <v>3.7080000000000002</v>
      </c>
      <c r="F56" s="273">
        <v>2.5880000000000001</v>
      </c>
      <c r="G56" s="585">
        <v>73.328999999999994</v>
      </c>
      <c r="H56" s="273">
        <v>64.361999999999995</v>
      </c>
      <c r="I56" s="585">
        <v>135</v>
      </c>
      <c r="J56" s="273">
        <v>105.09699999999999</v>
      </c>
      <c r="K56" s="585">
        <v>44.334000000000003</v>
      </c>
      <c r="L56" s="273">
        <v>43.845999999999997</v>
      </c>
      <c r="M56" s="585">
        <v>0</v>
      </c>
      <c r="N56" s="273">
        <v>0</v>
      </c>
      <c r="O56" s="585">
        <v>256.37099999999998</v>
      </c>
      <c r="P56" s="273">
        <v>215.893</v>
      </c>
      <c r="AH56"/>
      <c r="AI56"/>
      <c r="BQ56" s="85"/>
      <c r="BR56" s="85"/>
    </row>
    <row r="57" spans="1:70">
      <c r="A57" s="160"/>
      <c r="B57" s="161" t="s">
        <v>367</v>
      </c>
      <c r="C57" s="585">
        <v>0</v>
      </c>
      <c r="D57" s="273">
        <v>0</v>
      </c>
      <c r="E57" s="585">
        <v>0.27</v>
      </c>
      <c r="F57" s="273">
        <v>0.224</v>
      </c>
      <c r="G57" s="585">
        <v>0</v>
      </c>
      <c r="H57" s="273">
        <v>0</v>
      </c>
      <c r="I57" s="585">
        <v>27.873999999999999</v>
      </c>
      <c r="J57" s="273">
        <v>20.992999999999999</v>
      </c>
      <c r="K57" s="585">
        <v>0.41099999999999998</v>
      </c>
      <c r="L57" s="273">
        <v>0.42799999999999999</v>
      </c>
      <c r="M57" s="585">
        <v>0</v>
      </c>
      <c r="N57" s="273">
        <v>0</v>
      </c>
      <c r="O57" s="585">
        <v>28.555</v>
      </c>
      <c r="P57" s="273">
        <v>21.645</v>
      </c>
      <c r="AH57"/>
      <c r="AI57"/>
      <c r="BQ57" s="85"/>
      <c r="BR57" s="85"/>
    </row>
    <row r="58" spans="1:70">
      <c r="A58" s="160"/>
      <c r="B58" s="161" t="s">
        <v>368</v>
      </c>
      <c r="C58" s="585">
        <v>0</v>
      </c>
      <c r="D58" s="273">
        <v>0</v>
      </c>
      <c r="E58" s="585">
        <v>9.2639999999999993</v>
      </c>
      <c r="F58" s="273">
        <v>11.678000000000001</v>
      </c>
      <c r="G58" s="585">
        <v>15.509</v>
      </c>
      <c r="H58" s="273">
        <v>12.923</v>
      </c>
      <c r="I58" s="585">
        <v>0</v>
      </c>
      <c r="J58" s="273">
        <v>0</v>
      </c>
      <c r="K58" s="585">
        <v>3.1E-2</v>
      </c>
      <c r="L58" s="273">
        <v>3.1E-2</v>
      </c>
      <c r="M58" s="585">
        <v>0</v>
      </c>
      <c r="N58" s="273">
        <v>0</v>
      </c>
      <c r="O58" s="585">
        <v>24.803999999999998</v>
      </c>
      <c r="P58" s="273">
        <v>24.632000000000001</v>
      </c>
      <c r="AH58"/>
      <c r="AI58"/>
      <c r="BQ58" s="85"/>
      <c r="BR58" s="85"/>
    </row>
    <row r="59" spans="1:70">
      <c r="Q59" s="169"/>
      <c r="R59" s="169"/>
      <c r="S59" s="169"/>
      <c r="T59" s="169"/>
      <c r="U59" s="169"/>
      <c r="V59" s="169"/>
      <c r="AH59"/>
      <c r="AI59"/>
      <c r="BQ59" s="85"/>
      <c r="BR59" s="85"/>
    </row>
    <row r="60" spans="1:70" s="144" customFormat="1">
      <c r="A60" s="158" t="s">
        <v>369</v>
      </c>
      <c r="B60" s="159"/>
      <c r="C60" s="599">
        <v>0</v>
      </c>
      <c r="D60" s="274">
        <v>0</v>
      </c>
      <c r="E60" s="599">
        <v>112.5</v>
      </c>
      <c r="F60" s="274">
        <v>101.563</v>
      </c>
      <c r="G60" s="599">
        <v>4741.0600000000004</v>
      </c>
      <c r="H60" s="274">
        <v>4321.9650000000001</v>
      </c>
      <c r="I60" s="599">
        <v>1894.0070000000001</v>
      </c>
      <c r="J60" s="274">
        <v>1659.386</v>
      </c>
      <c r="K60" s="599">
        <v>1359.7619999999999</v>
      </c>
      <c r="L60" s="274">
        <v>1349.443</v>
      </c>
      <c r="M60" s="599">
        <v>0</v>
      </c>
      <c r="N60" s="274">
        <v>0</v>
      </c>
      <c r="O60" s="599">
        <v>8107.3289999999997</v>
      </c>
      <c r="P60" s="274">
        <v>7432.357</v>
      </c>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row>
    <row r="61" spans="1:70" s="144" customFormat="1">
      <c r="A61" s="158" t="s">
        <v>370</v>
      </c>
      <c r="B61" s="159"/>
      <c r="C61" s="599">
        <v>0</v>
      </c>
      <c r="D61" s="274">
        <v>0</v>
      </c>
      <c r="E61" s="599">
        <v>112.5</v>
      </c>
      <c r="F61" s="274">
        <v>101.563</v>
      </c>
      <c r="G61" s="599">
        <v>4741.0600000000004</v>
      </c>
      <c r="H61" s="274">
        <v>4321.9650000000001</v>
      </c>
      <c r="I61" s="599">
        <v>1894.0070000000001</v>
      </c>
      <c r="J61" s="274">
        <v>1659.386</v>
      </c>
      <c r="K61" s="599">
        <v>1359.7619999999999</v>
      </c>
      <c r="L61" s="274">
        <v>1349.443</v>
      </c>
      <c r="M61" s="599">
        <v>0</v>
      </c>
      <c r="N61" s="274">
        <v>0</v>
      </c>
      <c r="O61" s="599">
        <v>8107.3289999999997</v>
      </c>
      <c r="P61" s="274">
        <v>7432.357</v>
      </c>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row>
    <row r="62" spans="1:70">
      <c r="A62" s="160"/>
      <c r="B62" s="161" t="s">
        <v>371</v>
      </c>
      <c r="C62" s="590">
        <v>0</v>
      </c>
      <c r="D62" s="273">
        <v>0</v>
      </c>
      <c r="E62" s="590">
        <v>213.25299999999999</v>
      </c>
      <c r="F62" s="273">
        <v>212.96600000000001</v>
      </c>
      <c r="G62" s="590">
        <v>4419.7</v>
      </c>
      <c r="H62" s="273">
        <v>3900.93</v>
      </c>
      <c r="I62" s="590">
        <v>160.41800000000001</v>
      </c>
      <c r="J62" s="273">
        <v>148.74600000000001</v>
      </c>
      <c r="K62" s="590">
        <v>1032.451</v>
      </c>
      <c r="L62" s="273">
        <v>1032.451</v>
      </c>
      <c r="M62" s="590">
        <v>0</v>
      </c>
      <c r="N62" s="273">
        <v>0</v>
      </c>
      <c r="O62" s="590">
        <v>5825.8220000000001</v>
      </c>
      <c r="P62" s="273">
        <v>5295.0929999999998</v>
      </c>
      <c r="AH62"/>
      <c r="AI62"/>
      <c r="BQ62" s="85"/>
      <c r="BR62" s="85"/>
    </row>
    <row r="63" spans="1:70">
      <c r="A63" s="160"/>
      <c r="B63" s="161" t="s">
        <v>372</v>
      </c>
      <c r="C63" s="590">
        <v>0</v>
      </c>
      <c r="D63" s="273">
        <v>0</v>
      </c>
      <c r="E63" s="590">
        <v>-119.929</v>
      </c>
      <c r="F63" s="273">
        <v>-123.63800000000001</v>
      </c>
      <c r="G63" s="590">
        <v>97.563000000000002</v>
      </c>
      <c r="H63" s="273">
        <v>244.971</v>
      </c>
      <c r="I63" s="590">
        <v>-138.15799999999999</v>
      </c>
      <c r="J63" s="273">
        <v>-238.63</v>
      </c>
      <c r="K63" s="590">
        <v>260.71499999999997</v>
      </c>
      <c r="L63" s="273">
        <v>250.393</v>
      </c>
      <c r="M63" s="590">
        <v>0</v>
      </c>
      <c r="N63" s="273">
        <v>0</v>
      </c>
      <c r="O63" s="590">
        <v>100.191</v>
      </c>
      <c r="P63" s="273">
        <v>133.096</v>
      </c>
      <c r="AH63"/>
      <c r="AI63"/>
      <c r="BQ63" s="85"/>
      <c r="BR63" s="85"/>
    </row>
    <row r="64" spans="1:70">
      <c r="A64" s="160"/>
      <c r="B64" s="161" t="s">
        <v>373</v>
      </c>
      <c r="C64" s="590">
        <v>0</v>
      </c>
      <c r="D64" s="273">
        <v>0</v>
      </c>
      <c r="E64" s="590">
        <v>0</v>
      </c>
      <c r="F64" s="273">
        <v>0</v>
      </c>
      <c r="G64" s="590">
        <v>0</v>
      </c>
      <c r="H64" s="273">
        <v>0</v>
      </c>
      <c r="I64" s="590">
        <v>28.902999999999999</v>
      </c>
      <c r="J64" s="273">
        <v>26.8</v>
      </c>
      <c r="K64" s="590">
        <v>0</v>
      </c>
      <c r="L64" s="273">
        <v>0</v>
      </c>
      <c r="M64" s="590">
        <v>0</v>
      </c>
      <c r="N64" s="273">
        <v>0</v>
      </c>
      <c r="O64" s="590">
        <v>28.902999999999999</v>
      </c>
      <c r="P64" s="273">
        <v>26.8</v>
      </c>
      <c r="AH64"/>
      <c r="AI64"/>
      <c r="BQ64" s="85"/>
      <c r="BR64" s="85"/>
    </row>
    <row r="65" spans="1:70">
      <c r="A65" s="160"/>
      <c r="B65" s="161" t="s">
        <v>374</v>
      </c>
      <c r="C65" s="590">
        <v>0</v>
      </c>
      <c r="D65" s="273">
        <v>0</v>
      </c>
      <c r="E65" s="590">
        <v>0</v>
      </c>
      <c r="F65" s="273">
        <v>0</v>
      </c>
      <c r="G65" s="590">
        <v>-5.0999999999999997E-2</v>
      </c>
      <c r="H65" s="273">
        <v>-4.4999999999999998E-2</v>
      </c>
      <c r="I65" s="590">
        <v>0</v>
      </c>
      <c r="J65" s="273">
        <v>0</v>
      </c>
      <c r="K65" s="590">
        <v>0</v>
      </c>
      <c r="L65" s="273">
        <v>0</v>
      </c>
      <c r="M65" s="590">
        <v>0</v>
      </c>
      <c r="N65" s="273">
        <v>0</v>
      </c>
      <c r="O65" s="590">
        <v>-5.0999999999999997E-2</v>
      </c>
      <c r="P65" s="273">
        <v>-4.4999999999999998E-2</v>
      </c>
      <c r="AH65"/>
      <c r="AI65"/>
      <c r="BQ65" s="85"/>
      <c r="BR65" s="85"/>
    </row>
    <row r="66" spans="1:70">
      <c r="A66" s="160"/>
      <c r="B66" s="161" t="s">
        <v>375</v>
      </c>
      <c r="C66" s="590">
        <v>0</v>
      </c>
      <c r="D66" s="273">
        <v>0</v>
      </c>
      <c r="E66" s="585">
        <v>0</v>
      </c>
      <c r="F66" s="273">
        <v>0</v>
      </c>
      <c r="G66" s="585">
        <v>0</v>
      </c>
      <c r="H66" s="273">
        <v>0</v>
      </c>
      <c r="I66" s="585">
        <v>0</v>
      </c>
      <c r="J66" s="273">
        <v>0</v>
      </c>
      <c r="K66" s="585">
        <v>0</v>
      </c>
      <c r="L66" s="273">
        <v>0</v>
      </c>
      <c r="M66" s="585">
        <v>0</v>
      </c>
      <c r="N66" s="273">
        <v>0</v>
      </c>
      <c r="O66" s="585">
        <v>0</v>
      </c>
      <c r="P66" s="273">
        <v>0</v>
      </c>
      <c r="AH66"/>
      <c r="AI66"/>
      <c r="BQ66" s="85"/>
      <c r="BR66" s="85"/>
    </row>
    <row r="67" spans="1:70">
      <c r="A67" s="160"/>
      <c r="B67" s="161" t="s">
        <v>376</v>
      </c>
      <c r="C67" s="590">
        <v>0</v>
      </c>
      <c r="D67" s="273">
        <v>0</v>
      </c>
      <c r="E67" s="590">
        <v>19.175999999999998</v>
      </c>
      <c r="F67" s="273">
        <v>12.234999999999999</v>
      </c>
      <c r="G67" s="590">
        <v>223.84800000000001</v>
      </c>
      <c r="H67" s="273">
        <v>176.10900000000001</v>
      </c>
      <c r="I67" s="590">
        <v>1842.8440000000001</v>
      </c>
      <c r="J67" s="273">
        <v>1722.47</v>
      </c>
      <c r="K67" s="590">
        <v>66.596000000000004</v>
      </c>
      <c r="L67" s="273">
        <v>66.599000000000004</v>
      </c>
      <c r="M67" s="590">
        <v>0</v>
      </c>
      <c r="N67" s="273">
        <v>0</v>
      </c>
      <c r="O67" s="590">
        <v>2152.4639999999999</v>
      </c>
      <c r="P67" s="273">
        <v>1977.413</v>
      </c>
      <c r="AH67"/>
      <c r="AI67"/>
      <c r="BQ67" s="85"/>
      <c r="BR67" s="85"/>
    </row>
    <row r="68" spans="1:70">
      <c r="Q68" s="169"/>
      <c r="R68" s="169"/>
      <c r="S68" s="169"/>
      <c r="T68" s="169"/>
      <c r="U68" s="169"/>
      <c r="V68" s="169"/>
      <c r="W68" s="169"/>
      <c r="X68" s="169"/>
      <c r="Y68" s="169"/>
      <c r="AH68"/>
      <c r="AI68"/>
      <c r="BQ68" s="85"/>
      <c r="BR68" s="85"/>
    </row>
    <row r="69" spans="1:70">
      <c r="A69" s="172" t="s">
        <v>377</v>
      </c>
      <c r="B69" s="161"/>
      <c r="C69" s="590">
        <v>0</v>
      </c>
      <c r="D69" s="274">
        <v>0</v>
      </c>
      <c r="E69" s="590">
        <v>0</v>
      </c>
      <c r="F69" s="274">
        <v>0</v>
      </c>
      <c r="G69" s="590">
        <v>0</v>
      </c>
      <c r="H69" s="274">
        <v>0</v>
      </c>
      <c r="I69" s="590">
        <v>0</v>
      </c>
      <c r="J69" s="274">
        <v>0</v>
      </c>
      <c r="K69" s="590">
        <v>0</v>
      </c>
      <c r="L69" s="274">
        <v>0</v>
      </c>
      <c r="M69" s="590">
        <v>0</v>
      </c>
      <c r="N69" s="274">
        <v>0</v>
      </c>
      <c r="O69" s="590">
        <v>0</v>
      </c>
      <c r="P69" s="274">
        <v>0</v>
      </c>
      <c r="AH69"/>
      <c r="AI69"/>
      <c r="BQ69" s="85"/>
      <c r="BR69" s="85"/>
    </row>
    <row r="70" spans="1:70">
      <c r="Q70" s="169"/>
      <c r="R70" s="169"/>
      <c r="S70" s="169"/>
      <c r="T70" s="169"/>
      <c r="U70" s="169"/>
      <c r="V70" s="169"/>
      <c r="W70" s="169"/>
      <c r="X70" s="169"/>
      <c r="Y70" s="169"/>
      <c r="Z70" s="169"/>
      <c r="AA70" s="169"/>
      <c r="AB70" s="169"/>
      <c r="AC70" s="169"/>
      <c r="AD70" s="169"/>
      <c r="AE70" s="169"/>
      <c r="AH70"/>
      <c r="AI70"/>
      <c r="BQ70" s="85"/>
      <c r="BR70" s="85"/>
    </row>
    <row r="71" spans="1:70">
      <c r="A71" s="158" t="s">
        <v>378</v>
      </c>
      <c r="B71" s="161"/>
      <c r="C71" s="599">
        <v>0</v>
      </c>
      <c r="D71" s="274">
        <v>0</v>
      </c>
      <c r="E71" s="599">
        <v>152.65</v>
      </c>
      <c r="F71" s="274">
        <v>165.60400000000001</v>
      </c>
      <c r="G71" s="599">
        <v>6872.7359999999999</v>
      </c>
      <c r="H71" s="274">
        <v>6141.5360000000001</v>
      </c>
      <c r="I71" s="599">
        <v>4016.857</v>
      </c>
      <c r="J71" s="274">
        <v>3517.5909999999999</v>
      </c>
      <c r="K71" s="599">
        <v>1596.008</v>
      </c>
      <c r="L71" s="274">
        <v>1617.711</v>
      </c>
      <c r="M71" s="599">
        <v>-1E-3</v>
      </c>
      <c r="N71" s="274">
        <v>-0.41499999999999998</v>
      </c>
      <c r="O71" s="599">
        <v>12638.25</v>
      </c>
      <c r="P71" s="274">
        <v>11442.027</v>
      </c>
      <c r="AH71"/>
      <c r="AI71"/>
      <c r="BQ71" s="85"/>
      <c r="BR71" s="85"/>
    </row>
    <row r="72" spans="1:70">
      <c r="C72" s="157"/>
      <c r="D72" s="157"/>
      <c r="E72" s="157"/>
      <c r="F72" s="157"/>
      <c r="G72" s="157"/>
      <c r="H72" s="157"/>
      <c r="I72" s="157"/>
      <c r="J72" s="157"/>
      <c r="K72" s="157"/>
      <c r="L72" s="157"/>
      <c r="M72" s="157"/>
      <c r="N72" s="157"/>
      <c r="O72" s="157"/>
      <c r="P72" s="157"/>
      <c r="Q72" s="157"/>
      <c r="R72" s="157"/>
      <c r="S72" s="169"/>
      <c r="T72" s="169"/>
      <c r="U72" s="169"/>
      <c r="V72" s="169"/>
      <c r="W72" s="169"/>
      <c r="X72" s="169"/>
      <c r="Y72" s="169"/>
      <c r="Z72" s="169"/>
      <c r="AA72" s="169"/>
    </row>
    <row r="73" spans="1:70">
      <c r="C73" s="157"/>
      <c r="D73" s="157"/>
      <c r="E73" s="157"/>
      <c r="F73" s="157"/>
      <c r="G73" s="157"/>
      <c r="H73" s="157"/>
      <c r="I73" s="157"/>
      <c r="J73" s="157"/>
      <c r="K73" s="157"/>
      <c r="L73" s="157"/>
      <c r="M73" s="157"/>
      <c r="N73" s="157"/>
      <c r="O73" s="157"/>
      <c r="P73" s="157"/>
      <c r="Q73" s="157"/>
      <c r="R73" s="157"/>
      <c r="S73" s="169"/>
      <c r="T73" s="169"/>
      <c r="U73" s="169"/>
      <c r="V73" s="169"/>
      <c r="W73" s="169"/>
      <c r="X73" s="169"/>
      <c r="Y73" s="169"/>
      <c r="Z73" s="169"/>
      <c r="AA73" s="169"/>
    </row>
    <row r="74" spans="1:70" ht="12.75" customHeight="1">
      <c r="C74" s="934" t="s">
        <v>420</v>
      </c>
      <c r="D74" s="935"/>
      <c r="E74" s="935"/>
      <c r="F74" s="935"/>
      <c r="G74" s="935"/>
      <c r="H74" s="935"/>
      <c r="I74" s="935"/>
      <c r="J74" s="935"/>
      <c r="K74" s="935"/>
      <c r="L74" s="935"/>
      <c r="M74" s="935"/>
      <c r="N74" s="935"/>
      <c r="O74" s="935"/>
      <c r="P74" s="935"/>
      <c r="Q74" s="935"/>
      <c r="R74" s="935"/>
      <c r="S74" s="935"/>
      <c r="T74" s="935"/>
      <c r="U74" s="935"/>
      <c r="V74" s="935"/>
      <c r="W74" s="935"/>
      <c r="X74" s="935"/>
      <c r="Y74" s="935"/>
      <c r="Z74" s="935"/>
      <c r="AA74" s="935"/>
      <c r="AB74" s="935"/>
      <c r="AC74" s="935"/>
      <c r="AD74" s="935"/>
      <c r="AF74"/>
      <c r="AG74"/>
      <c r="AH74"/>
      <c r="AI74"/>
      <c r="BO74" s="85"/>
      <c r="BP74" s="85"/>
      <c r="BQ74" s="85"/>
      <c r="BR74" s="85"/>
    </row>
    <row r="75" spans="1:70" ht="12.75" customHeight="1">
      <c r="A75" s="909" t="s">
        <v>0</v>
      </c>
      <c r="B75" s="910"/>
      <c r="C75" s="907" t="s">
        <v>223</v>
      </c>
      <c r="D75" s="919"/>
      <c r="E75" s="919"/>
      <c r="F75" s="908"/>
      <c r="G75" s="907" t="s">
        <v>5</v>
      </c>
      <c r="H75" s="919"/>
      <c r="I75" s="919"/>
      <c r="J75" s="908"/>
      <c r="K75" s="907" t="s">
        <v>6</v>
      </c>
      <c r="L75" s="919"/>
      <c r="M75" s="919"/>
      <c r="N75" s="908"/>
      <c r="O75" s="907" t="s">
        <v>7</v>
      </c>
      <c r="P75" s="919"/>
      <c r="Q75" s="919"/>
      <c r="R75" s="908"/>
      <c r="S75" s="907" t="s">
        <v>44</v>
      </c>
      <c r="T75" s="919"/>
      <c r="U75" s="919"/>
      <c r="V75" s="908"/>
      <c r="W75" s="907" t="s">
        <v>325</v>
      </c>
      <c r="X75" s="919"/>
      <c r="Y75" s="919"/>
      <c r="Z75" s="908"/>
      <c r="AA75" s="907" t="s">
        <v>47</v>
      </c>
      <c r="AB75" s="919"/>
      <c r="AC75" s="919"/>
      <c r="AD75" s="908"/>
      <c r="AF75"/>
      <c r="AG75"/>
      <c r="AH75"/>
      <c r="AI75"/>
      <c r="BO75" s="85"/>
      <c r="BP75" s="85"/>
      <c r="BQ75" s="85"/>
      <c r="BR75" s="85"/>
    </row>
    <row r="76" spans="1:70" ht="12.75" customHeight="1">
      <c r="A76" s="686"/>
      <c r="B76" s="687"/>
      <c r="C76" s="907" t="s">
        <v>11</v>
      </c>
      <c r="D76" s="908"/>
      <c r="E76" s="907" t="s">
        <v>12</v>
      </c>
      <c r="F76" s="908"/>
      <c r="G76" s="907" t="s">
        <v>11</v>
      </c>
      <c r="H76" s="908"/>
      <c r="I76" s="907" t="s">
        <v>12</v>
      </c>
      <c r="J76" s="908"/>
      <c r="K76" s="907" t="s">
        <v>11</v>
      </c>
      <c r="L76" s="908"/>
      <c r="M76" s="907" t="s">
        <v>12</v>
      </c>
      <c r="N76" s="908"/>
      <c r="O76" s="907" t="s">
        <v>11</v>
      </c>
      <c r="P76" s="908"/>
      <c r="Q76" s="907" t="s">
        <v>12</v>
      </c>
      <c r="R76" s="908"/>
      <c r="S76" s="907" t="s">
        <v>11</v>
      </c>
      <c r="T76" s="908"/>
      <c r="U76" s="907" t="s">
        <v>12</v>
      </c>
      <c r="V76" s="908"/>
      <c r="W76" s="907" t="s">
        <v>11</v>
      </c>
      <c r="X76" s="908"/>
      <c r="Y76" s="907" t="s">
        <v>12</v>
      </c>
      <c r="Z76" s="908"/>
      <c r="AA76" s="907" t="s">
        <v>11</v>
      </c>
      <c r="AB76" s="908"/>
      <c r="AC76" s="907" t="s">
        <v>12</v>
      </c>
      <c r="AD76" s="908"/>
      <c r="AF76"/>
      <c r="AG76"/>
      <c r="AH76"/>
      <c r="AI76"/>
      <c r="BO76" s="85"/>
      <c r="BP76" s="85"/>
      <c r="BQ76" s="85"/>
      <c r="BR76" s="85"/>
    </row>
    <row r="77" spans="1:70" ht="12" customHeight="1">
      <c r="A77" s="923"/>
      <c r="B77" s="924"/>
      <c r="C77" s="586" t="s">
        <v>501</v>
      </c>
      <c r="D77" s="269" t="s">
        <v>503</v>
      </c>
      <c r="E77" s="586" t="s">
        <v>469</v>
      </c>
      <c r="F77" s="269" t="s">
        <v>470</v>
      </c>
      <c r="G77" s="586" t="s">
        <v>501</v>
      </c>
      <c r="H77" s="269" t="s">
        <v>503</v>
      </c>
      <c r="I77" s="586" t="s">
        <v>469</v>
      </c>
      <c r="J77" s="269" t="s">
        <v>470</v>
      </c>
      <c r="K77" s="586" t="s">
        <v>501</v>
      </c>
      <c r="L77" s="269" t="s">
        <v>503</v>
      </c>
      <c r="M77" s="586" t="s">
        <v>469</v>
      </c>
      <c r="N77" s="269" t="s">
        <v>470</v>
      </c>
      <c r="O77" s="586" t="s">
        <v>501</v>
      </c>
      <c r="P77" s="269" t="s">
        <v>503</v>
      </c>
      <c r="Q77" s="586" t="s">
        <v>469</v>
      </c>
      <c r="R77" s="269" t="s">
        <v>470</v>
      </c>
      <c r="S77" s="586" t="s">
        <v>501</v>
      </c>
      <c r="T77" s="269" t="s">
        <v>503</v>
      </c>
      <c r="U77" s="586" t="s">
        <v>469</v>
      </c>
      <c r="V77" s="269" t="s">
        <v>470</v>
      </c>
      <c r="W77" s="586" t="s">
        <v>501</v>
      </c>
      <c r="X77" s="269" t="s">
        <v>503</v>
      </c>
      <c r="Y77" s="586" t="s">
        <v>469</v>
      </c>
      <c r="Z77" s="269" t="s">
        <v>470</v>
      </c>
      <c r="AA77" s="586" t="s">
        <v>501</v>
      </c>
      <c r="AB77" s="269" t="s">
        <v>503</v>
      </c>
      <c r="AC77" s="586" t="s">
        <v>469</v>
      </c>
      <c r="AD77" s="269" t="s">
        <v>470</v>
      </c>
      <c r="AE77" s="169"/>
      <c r="AF77"/>
      <c r="AG77"/>
      <c r="AH77"/>
      <c r="AI77"/>
      <c r="BO77" s="85"/>
      <c r="BP77" s="85"/>
      <c r="BQ77" s="85"/>
      <c r="BR77" s="85"/>
    </row>
    <row r="78" spans="1:70">
      <c r="A78" s="925"/>
      <c r="B78" s="926"/>
      <c r="C78" s="587" t="s">
        <v>222</v>
      </c>
      <c r="D78" s="270" t="s">
        <v>222</v>
      </c>
      <c r="E78" s="587" t="s">
        <v>222</v>
      </c>
      <c r="F78" s="270" t="s">
        <v>222</v>
      </c>
      <c r="G78" s="587" t="s">
        <v>222</v>
      </c>
      <c r="H78" s="270" t="s">
        <v>222</v>
      </c>
      <c r="I78" s="587" t="s">
        <v>222</v>
      </c>
      <c r="J78" s="270" t="s">
        <v>222</v>
      </c>
      <c r="K78" s="587" t="s">
        <v>222</v>
      </c>
      <c r="L78" s="270" t="s">
        <v>222</v>
      </c>
      <c r="M78" s="587" t="s">
        <v>222</v>
      </c>
      <c r="N78" s="270" t="s">
        <v>222</v>
      </c>
      <c r="O78" s="587" t="s">
        <v>222</v>
      </c>
      <c r="P78" s="270" t="s">
        <v>222</v>
      </c>
      <c r="Q78" s="587" t="s">
        <v>222</v>
      </c>
      <c r="R78" s="270" t="s">
        <v>222</v>
      </c>
      <c r="S78" s="587" t="s">
        <v>222</v>
      </c>
      <c r="T78" s="270" t="s">
        <v>222</v>
      </c>
      <c r="U78" s="587" t="s">
        <v>222</v>
      </c>
      <c r="V78" s="270" t="s">
        <v>222</v>
      </c>
      <c r="W78" s="587" t="s">
        <v>222</v>
      </c>
      <c r="X78" s="270" t="s">
        <v>222</v>
      </c>
      <c r="Y78" s="587" t="s">
        <v>222</v>
      </c>
      <c r="Z78" s="270" t="s">
        <v>222</v>
      </c>
      <c r="AA78" s="587" t="s">
        <v>222</v>
      </c>
      <c r="AB78" s="270" t="s">
        <v>222</v>
      </c>
      <c r="AC78" s="587" t="s">
        <v>222</v>
      </c>
      <c r="AD78" s="270" t="s">
        <v>222</v>
      </c>
      <c r="AF78"/>
      <c r="AG78"/>
      <c r="AH78"/>
      <c r="AI78"/>
      <c r="BO78" s="85"/>
      <c r="BP78" s="85"/>
      <c r="BQ78" s="85"/>
      <c r="BR78" s="85"/>
    </row>
    <row r="79" spans="1:70" s="144" customFormat="1">
      <c r="A79" s="158" t="s">
        <v>379</v>
      </c>
      <c r="B79" s="181"/>
      <c r="C79" s="599">
        <v>0</v>
      </c>
      <c r="D79" s="593">
        <v>0</v>
      </c>
      <c r="E79" s="599">
        <v>0</v>
      </c>
      <c r="F79" s="593">
        <v>0</v>
      </c>
      <c r="G79" s="599">
        <v>27.390999999999998</v>
      </c>
      <c r="H79" s="593">
        <v>23.221</v>
      </c>
      <c r="I79" s="599">
        <v>14.434999999999999</v>
      </c>
      <c r="J79" s="593">
        <v>13.151</v>
      </c>
      <c r="K79" s="599">
        <v>607.64400000000001</v>
      </c>
      <c r="L79" s="593">
        <v>573.34100000000001</v>
      </c>
      <c r="M79" s="599">
        <v>312.36099999999999</v>
      </c>
      <c r="N79" s="593">
        <v>287.86</v>
      </c>
      <c r="O79" s="599">
        <v>793.97500000000002</v>
      </c>
      <c r="P79" s="593">
        <v>901.87199999999996</v>
      </c>
      <c r="Q79" s="599">
        <v>383.06900000000002</v>
      </c>
      <c r="R79" s="593">
        <v>464.63599999999997</v>
      </c>
      <c r="S79" s="599">
        <v>164.59399999999999</v>
      </c>
      <c r="T79" s="593">
        <v>163.37200000000001</v>
      </c>
      <c r="U79" s="599">
        <v>81.378</v>
      </c>
      <c r="V79" s="593">
        <v>82.882000000000019</v>
      </c>
      <c r="W79" s="599">
        <v>-2.4E-2</v>
      </c>
      <c r="X79" s="593">
        <v>-2.1999999999999999E-2</v>
      </c>
      <c r="Y79" s="599">
        <v>0</v>
      </c>
      <c r="Z79" s="593">
        <v>-1.6999999999999998E-2</v>
      </c>
      <c r="AA79" s="599">
        <v>1593.58</v>
      </c>
      <c r="AB79" s="593">
        <v>1661.7840000000001</v>
      </c>
      <c r="AC79" s="599">
        <v>791.24299999999994</v>
      </c>
      <c r="AD79" s="593">
        <v>848.51200000000006</v>
      </c>
      <c r="AE79" s="68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row>
    <row r="80" spans="1:70">
      <c r="A80" s="164"/>
      <c r="B80" s="165" t="s">
        <v>64</v>
      </c>
      <c r="C80" s="590">
        <v>0</v>
      </c>
      <c r="D80" s="594">
        <v>0</v>
      </c>
      <c r="E80" s="590">
        <v>0</v>
      </c>
      <c r="F80" s="594">
        <v>0</v>
      </c>
      <c r="G80" s="590">
        <v>27.390999999999998</v>
      </c>
      <c r="H80" s="594">
        <v>23.196000000000002</v>
      </c>
      <c r="I80" s="590">
        <v>14.434999999999999</v>
      </c>
      <c r="J80" s="594">
        <v>13.126000000000001</v>
      </c>
      <c r="K80" s="590">
        <v>602.78</v>
      </c>
      <c r="L80" s="594">
        <v>561.85299999999995</v>
      </c>
      <c r="M80" s="590">
        <v>308.03699999999998</v>
      </c>
      <c r="N80" s="594">
        <v>284.69199999999995</v>
      </c>
      <c r="O80" s="590">
        <v>776.73299999999995</v>
      </c>
      <c r="P80" s="594">
        <v>897.11800000000005</v>
      </c>
      <c r="Q80" s="590">
        <v>376.34399999999994</v>
      </c>
      <c r="R80" s="594">
        <v>462.33100000000007</v>
      </c>
      <c r="S80" s="590">
        <v>164.536</v>
      </c>
      <c r="T80" s="594">
        <v>163.28200000000001</v>
      </c>
      <c r="U80" s="590">
        <v>81.332999999999998</v>
      </c>
      <c r="V80" s="594">
        <v>82.87700000000001</v>
      </c>
      <c r="W80" s="590">
        <v>-2.4E-2</v>
      </c>
      <c r="X80" s="594">
        <v>0</v>
      </c>
      <c r="Y80" s="590">
        <v>0</v>
      </c>
      <c r="Z80" s="594">
        <v>0</v>
      </c>
      <c r="AA80" s="590">
        <v>1571.4159999999999</v>
      </c>
      <c r="AB80" s="594">
        <v>1645.4490000000001</v>
      </c>
      <c r="AC80" s="590">
        <v>780.14899999999989</v>
      </c>
      <c r="AD80" s="594">
        <v>843.02600000000007</v>
      </c>
      <c r="AF80"/>
      <c r="AG80"/>
      <c r="AH80"/>
      <c r="AI80"/>
      <c r="BO80" s="85"/>
      <c r="BP80" s="85"/>
      <c r="BQ80" s="85"/>
      <c r="BR80" s="85"/>
    </row>
    <row r="81" spans="1:70">
      <c r="A81" s="164"/>
      <c r="B81" s="171" t="s">
        <v>421</v>
      </c>
      <c r="C81" s="590">
        <v>0</v>
      </c>
      <c r="D81" s="594">
        <v>0</v>
      </c>
      <c r="E81" s="590">
        <v>0</v>
      </c>
      <c r="F81" s="594">
        <v>0</v>
      </c>
      <c r="G81" s="590">
        <v>25.318000000000001</v>
      </c>
      <c r="H81" s="594">
        <v>21.254999999999999</v>
      </c>
      <c r="I81" s="590">
        <v>12.759000000000002</v>
      </c>
      <c r="J81" s="594">
        <v>11.386999999999999</v>
      </c>
      <c r="K81" s="590">
        <v>602.47500000000002</v>
      </c>
      <c r="L81" s="594">
        <v>561.755</v>
      </c>
      <c r="M81" s="590">
        <v>307.79900000000004</v>
      </c>
      <c r="N81" s="594">
        <v>284.61500000000001</v>
      </c>
      <c r="O81" s="590">
        <v>768.58299999999997</v>
      </c>
      <c r="P81" s="594">
        <v>887.59100000000001</v>
      </c>
      <c r="Q81" s="590">
        <v>372.25899999999996</v>
      </c>
      <c r="R81" s="594">
        <v>457.26600000000002</v>
      </c>
      <c r="S81" s="590">
        <v>164.26900000000001</v>
      </c>
      <c r="T81" s="594">
        <v>163.17500000000001</v>
      </c>
      <c r="U81" s="590">
        <v>81.278000000000006</v>
      </c>
      <c r="V81" s="594">
        <v>82.824000000000012</v>
      </c>
      <c r="W81" s="590">
        <v>0</v>
      </c>
      <c r="X81" s="594">
        <v>0</v>
      </c>
      <c r="Y81" s="590">
        <v>0</v>
      </c>
      <c r="Z81" s="594">
        <v>0</v>
      </c>
      <c r="AA81" s="590">
        <v>1560.645</v>
      </c>
      <c r="AB81" s="594">
        <v>1633.7760000000001</v>
      </c>
      <c r="AC81" s="590">
        <v>774.09500000000003</v>
      </c>
      <c r="AD81" s="594">
        <v>836.0920000000001</v>
      </c>
      <c r="AE81" s="169"/>
      <c r="AF81"/>
      <c r="AG81"/>
      <c r="AH81"/>
      <c r="AI81"/>
      <c r="BO81" s="85"/>
      <c r="BP81" s="85"/>
      <c r="BQ81" s="85"/>
      <c r="BR81" s="85"/>
    </row>
    <row r="82" spans="1:70">
      <c r="A82" s="164"/>
      <c r="B82" s="171" t="s">
        <v>422</v>
      </c>
      <c r="C82" s="590">
        <v>0</v>
      </c>
      <c r="D82" s="594">
        <v>0</v>
      </c>
      <c r="E82" s="590">
        <v>0</v>
      </c>
      <c r="F82" s="594">
        <v>0</v>
      </c>
      <c r="G82" s="590">
        <v>3.3000000000000002E-2</v>
      </c>
      <c r="H82" s="594">
        <v>2.1999999999999999E-2</v>
      </c>
      <c r="I82" s="590">
        <v>2.5000000000000001E-2</v>
      </c>
      <c r="J82" s="594">
        <v>2.4999999999999998E-2</v>
      </c>
      <c r="K82" s="590">
        <v>9.6000000000000002E-2</v>
      </c>
      <c r="L82" s="594">
        <v>9.8000000000000004E-2</v>
      </c>
      <c r="M82" s="590">
        <v>2.8999999999999998E-2</v>
      </c>
      <c r="N82" s="594">
        <v>7.6999999999999999E-2</v>
      </c>
      <c r="O82" s="590">
        <v>8.0990000000000002</v>
      </c>
      <c r="P82" s="594">
        <v>9.468</v>
      </c>
      <c r="Q82" s="590">
        <v>4.0590000000000002</v>
      </c>
      <c r="R82" s="594">
        <v>5.0350000000000001</v>
      </c>
      <c r="S82" s="590">
        <v>0.17799999999999999</v>
      </c>
      <c r="T82" s="594">
        <v>1.2E-2</v>
      </c>
      <c r="U82" s="590">
        <v>1.2999999999999984E-2</v>
      </c>
      <c r="V82" s="594">
        <v>4.0000000000000001E-3</v>
      </c>
      <c r="W82" s="590">
        <v>0</v>
      </c>
      <c r="X82" s="594">
        <v>0</v>
      </c>
      <c r="Y82" s="590">
        <v>0</v>
      </c>
      <c r="Z82" s="594">
        <v>0</v>
      </c>
      <c r="AA82" s="590">
        <v>8.4060000000000006</v>
      </c>
      <c r="AB82" s="594">
        <v>9.6</v>
      </c>
      <c r="AC82" s="590">
        <v>4.1260000000000003</v>
      </c>
      <c r="AD82" s="594">
        <v>5.141</v>
      </c>
      <c r="AF82"/>
      <c r="AG82"/>
      <c r="AH82"/>
      <c r="AI82"/>
      <c r="BO82" s="85"/>
      <c r="BP82" s="85"/>
      <c r="BQ82" s="85"/>
      <c r="BR82" s="85"/>
    </row>
    <row r="83" spans="1:70">
      <c r="A83" s="164"/>
      <c r="B83" s="171" t="s">
        <v>423</v>
      </c>
      <c r="C83" s="590">
        <v>0</v>
      </c>
      <c r="D83" s="594">
        <v>0</v>
      </c>
      <c r="E83" s="590">
        <v>0</v>
      </c>
      <c r="F83" s="594">
        <v>0</v>
      </c>
      <c r="G83" s="590">
        <v>2.04</v>
      </c>
      <c r="H83" s="594">
        <v>1.919</v>
      </c>
      <c r="I83" s="590">
        <v>1.651</v>
      </c>
      <c r="J83" s="594">
        <v>1.714</v>
      </c>
      <c r="K83" s="590">
        <v>0.20899999999999999</v>
      </c>
      <c r="L83" s="594">
        <v>0</v>
      </c>
      <c r="M83" s="590">
        <v>0.20899999999999999</v>
      </c>
      <c r="N83" s="594">
        <v>0</v>
      </c>
      <c r="O83" s="590">
        <v>5.0999999999999997E-2</v>
      </c>
      <c r="P83" s="594">
        <v>5.8999999999999997E-2</v>
      </c>
      <c r="Q83" s="590">
        <v>2.5999999999999995E-2</v>
      </c>
      <c r="R83" s="594">
        <v>2.9999999999999995E-2</v>
      </c>
      <c r="S83" s="590">
        <v>8.8999999999999996E-2</v>
      </c>
      <c r="T83" s="594">
        <v>9.5000000000000001E-2</v>
      </c>
      <c r="U83" s="590">
        <v>4.1999999999999996E-2</v>
      </c>
      <c r="V83" s="594">
        <v>4.9000000000000002E-2</v>
      </c>
      <c r="W83" s="590">
        <v>-2.4E-2</v>
      </c>
      <c r="X83" s="594">
        <v>0</v>
      </c>
      <c r="Y83" s="590">
        <v>0</v>
      </c>
      <c r="Z83" s="594">
        <v>0</v>
      </c>
      <c r="AA83" s="590">
        <v>2.3650000000000002</v>
      </c>
      <c r="AB83" s="594">
        <v>2.073</v>
      </c>
      <c r="AC83" s="590">
        <v>1.9280000000000002</v>
      </c>
      <c r="AD83" s="594">
        <v>1.7929999999999999</v>
      </c>
      <c r="AE83" s="169"/>
      <c r="AF83"/>
      <c r="AG83"/>
      <c r="AH83"/>
      <c r="AI83"/>
      <c r="BO83" s="85"/>
      <c r="BP83" s="85"/>
      <c r="BQ83" s="85"/>
      <c r="BR83" s="85"/>
    </row>
    <row r="84" spans="1:70">
      <c r="A84" s="164"/>
      <c r="B84" s="165" t="s">
        <v>65</v>
      </c>
      <c r="C84" s="590">
        <v>0</v>
      </c>
      <c r="D84" s="594">
        <v>0</v>
      </c>
      <c r="E84" s="590">
        <v>0</v>
      </c>
      <c r="F84" s="594">
        <v>0</v>
      </c>
      <c r="G84" s="590">
        <v>0</v>
      </c>
      <c r="H84" s="594">
        <v>2.5000000000000001E-2</v>
      </c>
      <c r="I84" s="590">
        <v>0</v>
      </c>
      <c r="J84" s="594">
        <v>2.5000000000000001E-2</v>
      </c>
      <c r="K84" s="590">
        <v>4.8639999999999999</v>
      </c>
      <c r="L84" s="594">
        <v>11.488</v>
      </c>
      <c r="M84" s="590">
        <v>4.3239999999999998</v>
      </c>
      <c r="N84" s="594">
        <v>3.1679999999999993</v>
      </c>
      <c r="O84" s="590">
        <v>17.242000000000001</v>
      </c>
      <c r="P84" s="594">
        <v>4.7539999999999996</v>
      </c>
      <c r="Q84" s="590">
        <v>6.7250000000000014</v>
      </c>
      <c r="R84" s="594">
        <v>2.3049999999999997</v>
      </c>
      <c r="S84" s="590">
        <v>5.8000000000000003E-2</v>
      </c>
      <c r="T84" s="594">
        <v>0.09</v>
      </c>
      <c r="U84" s="590">
        <v>4.5000000000000005E-2</v>
      </c>
      <c r="V84" s="594">
        <v>4.9999999999999906E-3</v>
      </c>
      <c r="W84" s="590">
        <v>0</v>
      </c>
      <c r="X84" s="594">
        <v>-2.1999999999999999E-2</v>
      </c>
      <c r="Y84" s="590">
        <v>0</v>
      </c>
      <c r="Z84" s="594">
        <v>-1.6999999999999998E-2</v>
      </c>
      <c r="AA84" s="590">
        <v>22.164000000000001</v>
      </c>
      <c r="AB84" s="594">
        <v>16.335000000000001</v>
      </c>
      <c r="AC84" s="590">
        <v>11.094000000000001</v>
      </c>
      <c r="AD84" s="594">
        <v>5.4860000000000007</v>
      </c>
      <c r="AF84"/>
      <c r="AG84"/>
      <c r="AH84"/>
      <c r="AI84"/>
      <c r="BO84" s="85"/>
      <c r="BP84" s="85"/>
      <c r="BQ84" s="85"/>
      <c r="BR84" s="85"/>
    </row>
    <row r="85" spans="1:70">
      <c r="E85" s="705"/>
      <c r="F85" s="705"/>
      <c r="I85" s="705">
        <v>0</v>
      </c>
      <c r="J85" s="705">
        <v>0</v>
      </c>
      <c r="M85" s="705">
        <v>0</v>
      </c>
      <c r="N85" s="705">
        <v>0</v>
      </c>
      <c r="Q85" s="705">
        <v>0</v>
      </c>
      <c r="R85" s="705">
        <v>0</v>
      </c>
      <c r="S85" s="169"/>
      <c r="T85" s="169"/>
      <c r="U85" s="705">
        <v>0</v>
      </c>
      <c r="V85" s="705">
        <v>0</v>
      </c>
      <c r="W85" s="169"/>
      <c r="X85" s="169"/>
      <c r="Y85" s="705">
        <v>0</v>
      </c>
      <c r="Z85" s="705">
        <v>0</v>
      </c>
      <c r="AA85" s="169"/>
      <c r="AB85" s="169"/>
      <c r="AC85" s="705">
        <v>0</v>
      </c>
      <c r="AD85" s="705">
        <v>0</v>
      </c>
      <c r="AE85" s="169"/>
      <c r="AF85"/>
      <c r="AG85"/>
      <c r="AH85"/>
      <c r="AI85"/>
      <c r="BO85" s="85"/>
      <c r="BP85" s="85"/>
      <c r="BQ85" s="85"/>
      <c r="BR85" s="85"/>
    </row>
    <row r="86" spans="1:70" s="144" customFormat="1">
      <c r="A86" s="158" t="s">
        <v>383</v>
      </c>
      <c r="B86" s="166"/>
      <c r="C86" s="599">
        <v>0</v>
      </c>
      <c r="D86" s="593">
        <v>0</v>
      </c>
      <c r="E86" s="599">
        <v>0</v>
      </c>
      <c r="F86" s="593">
        <v>0</v>
      </c>
      <c r="G86" s="599">
        <v>-2.5990000000000002</v>
      </c>
      <c r="H86" s="593">
        <v>-2.1659999999999999</v>
      </c>
      <c r="I86" s="599">
        <v>-1.3520000000000001</v>
      </c>
      <c r="J86" s="593">
        <v>-1.1399999999999999</v>
      </c>
      <c r="K86" s="599">
        <v>-282.25200000000001</v>
      </c>
      <c r="L86" s="593">
        <v>-171.596</v>
      </c>
      <c r="M86" s="599">
        <v>-145.95500000000001</v>
      </c>
      <c r="N86" s="593">
        <v>-76.957000000000008</v>
      </c>
      <c r="O86" s="599">
        <v>-333.923</v>
      </c>
      <c r="P86" s="593">
        <v>-486.00700000000001</v>
      </c>
      <c r="Q86" s="599">
        <v>-158.12100000000001</v>
      </c>
      <c r="R86" s="593">
        <v>-260.589</v>
      </c>
      <c r="S86" s="599">
        <v>-49.006999999999998</v>
      </c>
      <c r="T86" s="593">
        <v>-82.707999999999998</v>
      </c>
      <c r="U86" s="599">
        <v>-29.072999999999997</v>
      </c>
      <c r="V86" s="593">
        <v>-57.906999999999996</v>
      </c>
      <c r="W86" s="599">
        <v>2.4E-2</v>
      </c>
      <c r="X86" s="593">
        <v>0</v>
      </c>
      <c r="Y86" s="599">
        <v>0</v>
      </c>
      <c r="Z86" s="593">
        <v>0</v>
      </c>
      <c r="AA86" s="599">
        <v>-667.75699999999995</v>
      </c>
      <c r="AB86" s="593">
        <v>-742.47699999999998</v>
      </c>
      <c r="AC86" s="599">
        <v>-334.50099999999998</v>
      </c>
      <c r="AD86" s="593">
        <v>-396.59299999999996</v>
      </c>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row>
    <row r="87" spans="1:70">
      <c r="A87" s="164"/>
      <c r="B87" s="171" t="s">
        <v>384</v>
      </c>
      <c r="C87" s="590">
        <v>0</v>
      </c>
      <c r="D87" s="594">
        <v>0</v>
      </c>
      <c r="E87" s="590">
        <v>0</v>
      </c>
      <c r="F87" s="594">
        <v>0</v>
      </c>
      <c r="G87" s="590">
        <v>-2.8000000000000001E-2</v>
      </c>
      <c r="H87" s="594">
        <v>-5.7000000000000002E-2</v>
      </c>
      <c r="I87" s="590">
        <v>-2.1999999999999999E-2</v>
      </c>
      <c r="J87" s="594">
        <v>-3.3000000000000002E-2</v>
      </c>
      <c r="K87" s="590">
        <v>-236.65100000000001</v>
      </c>
      <c r="L87" s="594">
        <v>-123.562</v>
      </c>
      <c r="M87" s="590">
        <v>-122.745</v>
      </c>
      <c r="N87" s="594">
        <v>-53.046999999999997</v>
      </c>
      <c r="O87" s="590">
        <v>-224.191</v>
      </c>
      <c r="P87" s="594">
        <v>-346.04399999999998</v>
      </c>
      <c r="Q87" s="590">
        <v>-106.601</v>
      </c>
      <c r="R87" s="594">
        <v>-187.03799999999998</v>
      </c>
      <c r="S87" s="590">
        <v>-36.896000000000001</v>
      </c>
      <c r="T87" s="594">
        <v>-70.034999999999997</v>
      </c>
      <c r="U87" s="590">
        <v>-23.277000000000001</v>
      </c>
      <c r="V87" s="594">
        <v>-51.278999999999996</v>
      </c>
      <c r="W87" s="590">
        <v>2.4E-2</v>
      </c>
      <c r="X87" s="594">
        <v>0</v>
      </c>
      <c r="Y87" s="590">
        <v>0</v>
      </c>
      <c r="Z87" s="594">
        <v>0</v>
      </c>
      <c r="AA87" s="590">
        <v>-497.74200000000002</v>
      </c>
      <c r="AB87" s="594">
        <v>-539.69799999999998</v>
      </c>
      <c r="AC87" s="590">
        <v>-252.64500000000001</v>
      </c>
      <c r="AD87" s="594">
        <v>-291.39699999999999</v>
      </c>
      <c r="AF87"/>
      <c r="AG87"/>
      <c r="AH87"/>
      <c r="AI87"/>
      <c r="BO87" s="85"/>
      <c r="BP87" s="85"/>
      <c r="BQ87" s="85"/>
      <c r="BR87" s="85"/>
    </row>
    <row r="88" spans="1:70">
      <c r="A88" s="164"/>
      <c r="B88" s="171" t="s">
        <v>385</v>
      </c>
      <c r="C88" s="590">
        <v>0</v>
      </c>
      <c r="D88" s="594">
        <v>0</v>
      </c>
      <c r="E88" s="590">
        <v>0</v>
      </c>
      <c r="F88" s="594">
        <v>0</v>
      </c>
      <c r="G88" s="590">
        <v>0</v>
      </c>
      <c r="H88" s="594">
        <v>0</v>
      </c>
      <c r="I88" s="590">
        <v>0</v>
      </c>
      <c r="J88" s="594">
        <v>0</v>
      </c>
      <c r="K88" s="590">
        <v>-2E-3</v>
      </c>
      <c r="L88" s="594">
        <v>-2E-3</v>
      </c>
      <c r="M88" s="590">
        <v>-1E-3</v>
      </c>
      <c r="N88" s="594">
        <v>-1E-3</v>
      </c>
      <c r="O88" s="590">
        <v>-11.877000000000001</v>
      </c>
      <c r="P88" s="594">
        <v>-38.39</v>
      </c>
      <c r="Q88" s="590">
        <v>-3.3490000000000002</v>
      </c>
      <c r="R88" s="594">
        <v>-17.951000000000001</v>
      </c>
      <c r="S88" s="590">
        <v>0</v>
      </c>
      <c r="T88" s="594">
        <v>0</v>
      </c>
      <c r="U88" s="590">
        <v>0</v>
      </c>
      <c r="V88" s="594">
        <v>0</v>
      </c>
      <c r="W88" s="590">
        <v>0</v>
      </c>
      <c r="X88" s="594">
        <v>0</v>
      </c>
      <c r="Y88" s="590">
        <v>0</v>
      </c>
      <c r="Z88" s="594">
        <v>0</v>
      </c>
      <c r="AA88" s="590">
        <v>-11.879</v>
      </c>
      <c r="AB88" s="594">
        <v>-38.392000000000003</v>
      </c>
      <c r="AC88" s="590">
        <v>-3.3499999999999996</v>
      </c>
      <c r="AD88" s="594">
        <v>-17.952000000000002</v>
      </c>
      <c r="AF88"/>
      <c r="AG88"/>
      <c r="AH88"/>
      <c r="AI88"/>
      <c r="BO88" s="85"/>
      <c r="BP88" s="85"/>
      <c r="BQ88" s="85"/>
      <c r="BR88" s="85"/>
    </row>
    <row r="89" spans="1:70">
      <c r="A89" s="164"/>
      <c r="B89" s="171" t="s">
        <v>69</v>
      </c>
      <c r="C89" s="590">
        <v>0</v>
      </c>
      <c r="D89" s="594">
        <v>0</v>
      </c>
      <c r="E89" s="590">
        <v>0</v>
      </c>
      <c r="F89" s="594">
        <v>0</v>
      </c>
      <c r="G89" s="590">
        <v>0</v>
      </c>
      <c r="H89" s="594">
        <v>1.2E-2</v>
      </c>
      <c r="I89" s="590">
        <v>1E-3</v>
      </c>
      <c r="J89" s="594">
        <v>-1.9E-2</v>
      </c>
      <c r="K89" s="590">
        <v>-44.658000000000001</v>
      </c>
      <c r="L89" s="594">
        <v>-48.164999999999999</v>
      </c>
      <c r="M89" s="590">
        <v>-22.676000000000002</v>
      </c>
      <c r="N89" s="594">
        <v>-23.436999999999998</v>
      </c>
      <c r="O89" s="590">
        <v>-61.405000000000001</v>
      </c>
      <c r="P89" s="594">
        <v>-69.784000000000006</v>
      </c>
      <c r="Q89" s="590">
        <v>-29.404000000000003</v>
      </c>
      <c r="R89" s="594">
        <v>-34.028000000000006</v>
      </c>
      <c r="S89" s="590">
        <v>-11.087</v>
      </c>
      <c r="T89" s="594">
        <v>-11.715999999999999</v>
      </c>
      <c r="U89" s="590">
        <v>-4.9950000000000001</v>
      </c>
      <c r="V89" s="594">
        <v>-6.113999999999999</v>
      </c>
      <c r="W89" s="590">
        <v>0</v>
      </c>
      <c r="X89" s="594">
        <v>0</v>
      </c>
      <c r="Y89" s="590">
        <v>0</v>
      </c>
      <c r="Z89" s="594">
        <v>0</v>
      </c>
      <c r="AA89" s="590">
        <v>-117.15</v>
      </c>
      <c r="AB89" s="594">
        <v>-129.65299999999999</v>
      </c>
      <c r="AC89" s="590">
        <v>-57.074000000000005</v>
      </c>
      <c r="AD89" s="594">
        <v>-63.597999999999985</v>
      </c>
      <c r="AF89"/>
      <c r="AG89"/>
      <c r="AH89"/>
      <c r="AI89"/>
      <c r="BO89" s="85"/>
      <c r="BP89" s="85"/>
      <c r="BQ89" s="85"/>
      <c r="BR89" s="85"/>
    </row>
    <row r="90" spans="1:70">
      <c r="A90" s="164"/>
      <c r="B90" s="171" t="s">
        <v>386</v>
      </c>
      <c r="C90" s="590">
        <v>0</v>
      </c>
      <c r="D90" s="594">
        <v>0</v>
      </c>
      <c r="E90" s="590">
        <v>0</v>
      </c>
      <c r="F90" s="594">
        <v>0</v>
      </c>
      <c r="G90" s="590">
        <v>-2.5710000000000002</v>
      </c>
      <c r="H90" s="594">
        <v>-2.121</v>
      </c>
      <c r="I90" s="590">
        <v>-1.3310000000000002</v>
      </c>
      <c r="J90" s="594">
        <v>-1.0880000000000001</v>
      </c>
      <c r="K90" s="590">
        <v>-0.94099999999999995</v>
      </c>
      <c r="L90" s="594">
        <v>0.13300000000000001</v>
      </c>
      <c r="M90" s="590">
        <v>-0.53299999999999992</v>
      </c>
      <c r="N90" s="594">
        <v>-0.47199999999999998</v>
      </c>
      <c r="O90" s="590">
        <v>-36.450000000000003</v>
      </c>
      <c r="P90" s="594">
        <v>-31.789000000000001</v>
      </c>
      <c r="Q90" s="590">
        <v>-18.767000000000003</v>
      </c>
      <c r="R90" s="594">
        <v>-21.572000000000003</v>
      </c>
      <c r="S90" s="590">
        <v>-1.024</v>
      </c>
      <c r="T90" s="594">
        <v>-0.95699999999999996</v>
      </c>
      <c r="U90" s="590">
        <v>-0.80100000000000005</v>
      </c>
      <c r="V90" s="594">
        <v>-0.51400000000000001</v>
      </c>
      <c r="W90" s="590">
        <v>0</v>
      </c>
      <c r="X90" s="594">
        <v>0</v>
      </c>
      <c r="Y90" s="590">
        <v>0</v>
      </c>
      <c r="Z90" s="594">
        <v>0</v>
      </c>
      <c r="AA90" s="590">
        <v>-40.985999999999997</v>
      </c>
      <c r="AB90" s="594">
        <v>-34.734000000000002</v>
      </c>
      <c r="AC90" s="590">
        <v>-21.431999999999999</v>
      </c>
      <c r="AD90" s="594">
        <v>-23.646000000000001</v>
      </c>
      <c r="AF90"/>
      <c r="AG90"/>
      <c r="AH90"/>
      <c r="AI90"/>
      <c r="BO90" s="85"/>
      <c r="BP90" s="85"/>
      <c r="BQ90" s="85"/>
      <c r="BR90" s="85"/>
    </row>
    <row r="91" spans="1:70">
      <c r="E91" s="705"/>
      <c r="F91" s="705"/>
      <c r="I91" s="705">
        <v>0</v>
      </c>
      <c r="J91" s="705">
        <v>0</v>
      </c>
      <c r="M91" s="705">
        <v>0</v>
      </c>
      <c r="N91" s="705">
        <v>0</v>
      </c>
      <c r="Q91" s="705">
        <v>0</v>
      </c>
      <c r="R91" s="705">
        <v>0</v>
      </c>
      <c r="S91" s="169"/>
      <c r="T91" s="169"/>
      <c r="U91" s="705">
        <v>0</v>
      </c>
      <c r="V91" s="705">
        <v>0</v>
      </c>
      <c r="W91" s="169"/>
      <c r="X91" s="169"/>
      <c r="Y91" s="705">
        <v>0</v>
      </c>
      <c r="Z91" s="705">
        <v>0</v>
      </c>
      <c r="AA91" s="169"/>
      <c r="AB91" s="169"/>
      <c r="AC91" s="705">
        <v>0</v>
      </c>
      <c r="AD91" s="705">
        <v>0</v>
      </c>
      <c r="AE91" s="169"/>
      <c r="AF91"/>
      <c r="AG91"/>
      <c r="AH91"/>
      <c r="AI91"/>
      <c r="BO91" s="85"/>
      <c r="BP91" s="85"/>
      <c r="BQ91" s="85"/>
      <c r="BR91" s="85"/>
    </row>
    <row r="92" spans="1:70" s="144" customFormat="1">
      <c r="A92" s="158" t="s">
        <v>387</v>
      </c>
      <c r="B92" s="181"/>
      <c r="C92" s="599">
        <v>0</v>
      </c>
      <c r="D92" s="593">
        <v>0</v>
      </c>
      <c r="E92" s="599">
        <v>0</v>
      </c>
      <c r="F92" s="593">
        <v>0</v>
      </c>
      <c r="G92" s="599">
        <v>24.792000000000002</v>
      </c>
      <c r="H92" s="593">
        <v>21.055</v>
      </c>
      <c r="I92" s="599">
        <v>13.083000000000002</v>
      </c>
      <c r="J92" s="593">
        <v>12.010999999999999</v>
      </c>
      <c r="K92" s="599">
        <v>325.392</v>
      </c>
      <c r="L92" s="593">
        <v>401.745</v>
      </c>
      <c r="M92" s="599">
        <v>166.40600000000001</v>
      </c>
      <c r="N92" s="593">
        <v>210.90299999999999</v>
      </c>
      <c r="O92" s="599">
        <v>460.05200000000002</v>
      </c>
      <c r="P92" s="593">
        <v>415.86500000000001</v>
      </c>
      <c r="Q92" s="599">
        <v>224.94800000000001</v>
      </c>
      <c r="R92" s="593">
        <v>204.047</v>
      </c>
      <c r="S92" s="599">
        <v>115.587</v>
      </c>
      <c r="T92" s="593">
        <v>80.664000000000001</v>
      </c>
      <c r="U92" s="599">
        <v>52.305000000000007</v>
      </c>
      <c r="V92" s="593">
        <v>24.975000000000001</v>
      </c>
      <c r="W92" s="599">
        <v>0</v>
      </c>
      <c r="X92" s="593">
        <v>-2.1999999999999999E-2</v>
      </c>
      <c r="Y92" s="599">
        <v>0</v>
      </c>
      <c r="Z92" s="593">
        <v>-1.6999999999999998E-2</v>
      </c>
      <c r="AA92" s="599">
        <v>925.82299999999998</v>
      </c>
      <c r="AB92" s="593">
        <v>919.30700000000002</v>
      </c>
      <c r="AC92" s="599">
        <v>456.74199999999996</v>
      </c>
      <c r="AD92" s="593">
        <v>451.91900000000004</v>
      </c>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row>
    <row r="93" spans="1:70">
      <c r="E93" s="705"/>
      <c r="F93" s="705"/>
      <c r="I93" s="705">
        <v>0</v>
      </c>
      <c r="J93" s="705">
        <v>0</v>
      </c>
      <c r="M93" s="705">
        <v>0</v>
      </c>
      <c r="N93" s="705">
        <v>0</v>
      </c>
      <c r="Q93" s="705">
        <v>0</v>
      </c>
      <c r="R93" s="705">
        <v>0</v>
      </c>
      <c r="S93" s="169"/>
      <c r="T93" s="169"/>
      <c r="U93" s="705">
        <v>0</v>
      </c>
      <c r="V93" s="705">
        <v>0</v>
      </c>
      <c r="W93" s="169"/>
      <c r="X93" s="169"/>
      <c r="Y93" s="705">
        <v>0</v>
      </c>
      <c r="Z93" s="705">
        <v>0</v>
      </c>
      <c r="AA93" s="169"/>
      <c r="AB93" s="169"/>
      <c r="AC93" s="705">
        <v>0</v>
      </c>
      <c r="AD93" s="705">
        <v>0</v>
      </c>
      <c r="AE93" s="169"/>
      <c r="AF93"/>
      <c r="AG93"/>
      <c r="AH93"/>
      <c r="AI93"/>
      <c r="BO93" s="85"/>
      <c r="BP93" s="85"/>
      <c r="BQ93" s="85"/>
      <c r="BR93" s="85"/>
    </row>
    <row r="94" spans="1:70">
      <c r="A94" s="160"/>
      <c r="B94" s="165" t="s">
        <v>388</v>
      </c>
      <c r="C94" s="590">
        <v>0</v>
      </c>
      <c r="D94" s="594">
        <v>0</v>
      </c>
      <c r="E94" s="590">
        <v>0</v>
      </c>
      <c r="F94" s="594">
        <v>0</v>
      </c>
      <c r="G94" s="590">
        <v>0</v>
      </c>
      <c r="H94" s="594">
        <v>0</v>
      </c>
      <c r="I94" s="590">
        <v>0</v>
      </c>
      <c r="J94" s="594">
        <v>0</v>
      </c>
      <c r="K94" s="590">
        <v>3.1E-2</v>
      </c>
      <c r="L94" s="594">
        <v>2.4300000000000002</v>
      </c>
      <c r="M94" s="590">
        <v>2.3E-2</v>
      </c>
      <c r="N94" s="594">
        <v>1.2810000000000001</v>
      </c>
      <c r="O94" s="590">
        <v>1.69</v>
      </c>
      <c r="P94" s="594">
        <v>2.3460000000000001</v>
      </c>
      <c r="Q94" s="590">
        <v>1.0920000000000001</v>
      </c>
      <c r="R94" s="594">
        <v>1.2350000000000001</v>
      </c>
      <c r="S94" s="590">
        <v>1.0999999999999999E-2</v>
      </c>
      <c r="T94" s="594">
        <v>0.11899999999999999</v>
      </c>
      <c r="U94" s="590">
        <v>1.0999999999999999E-2</v>
      </c>
      <c r="V94" s="594">
        <v>0</v>
      </c>
      <c r="W94" s="590">
        <v>0</v>
      </c>
      <c r="X94" s="594">
        <v>0</v>
      </c>
      <c r="Y94" s="590">
        <v>0</v>
      </c>
      <c r="Z94" s="594">
        <v>0</v>
      </c>
      <c r="AA94" s="590">
        <v>1.732</v>
      </c>
      <c r="AB94" s="594">
        <v>4.8949999999999996</v>
      </c>
      <c r="AC94" s="590">
        <v>1.1259999999999999</v>
      </c>
      <c r="AD94" s="594">
        <v>2.5159999999999996</v>
      </c>
      <c r="AF94"/>
      <c r="AG94"/>
      <c r="AH94"/>
      <c r="AI94"/>
      <c r="BO94" s="85"/>
      <c r="BP94" s="85"/>
      <c r="BQ94" s="85"/>
      <c r="BR94" s="85"/>
    </row>
    <row r="95" spans="1:70">
      <c r="A95" s="160"/>
      <c r="B95" s="165" t="s">
        <v>389</v>
      </c>
      <c r="C95" s="590">
        <v>0</v>
      </c>
      <c r="D95" s="594">
        <v>0</v>
      </c>
      <c r="E95" s="590">
        <v>0</v>
      </c>
      <c r="F95" s="594">
        <v>0</v>
      </c>
      <c r="G95" s="590">
        <v>-2.59</v>
      </c>
      <c r="H95" s="594">
        <v>-3.6930000000000001</v>
      </c>
      <c r="I95" s="590">
        <v>-1.4709999999999999</v>
      </c>
      <c r="J95" s="594">
        <v>-0.48200000000000021</v>
      </c>
      <c r="K95" s="590">
        <v>-9.0169999999999995</v>
      </c>
      <c r="L95" s="594">
        <v>-10.35</v>
      </c>
      <c r="M95" s="590">
        <v>-4.6289999999999996</v>
      </c>
      <c r="N95" s="594">
        <v>-5.125</v>
      </c>
      <c r="O95" s="590">
        <v>-25.802</v>
      </c>
      <c r="P95" s="594">
        <v>-24.326000000000001</v>
      </c>
      <c r="Q95" s="590">
        <v>-13.327999999999999</v>
      </c>
      <c r="R95" s="594">
        <v>-13.370000000000001</v>
      </c>
      <c r="S95" s="590">
        <v>-6.2389999999999999</v>
      </c>
      <c r="T95" s="594">
        <v>-6.84</v>
      </c>
      <c r="U95" s="590">
        <v>-3.1229999999999998</v>
      </c>
      <c r="V95" s="594">
        <v>-3.4590000000000001</v>
      </c>
      <c r="W95" s="590">
        <v>0</v>
      </c>
      <c r="X95" s="594">
        <v>0</v>
      </c>
      <c r="Y95" s="590">
        <v>0</v>
      </c>
      <c r="Z95" s="594">
        <v>0</v>
      </c>
      <c r="AA95" s="590">
        <v>-43.648000000000003</v>
      </c>
      <c r="AB95" s="594">
        <v>-45.209000000000003</v>
      </c>
      <c r="AC95" s="590">
        <v>-22.551000000000002</v>
      </c>
      <c r="AD95" s="594">
        <v>-22.436000000000003</v>
      </c>
      <c r="AF95"/>
      <c r="AG95"/>
      <c r="AH95"/>
      <c r="AI95"/>
      <c r="BO95" s="85"/>
      <c r="BP95" s="85"/>
      <c r="BQ95" s="85"/>
      <c r="BR95" s="85"/>
    </row>
    <row r="96" spans="1:70">
      <c r="A96" s="160"/>
      <c r="B96" s="165" t="s">
        <v>390</v>
      </c>
      <c r="C96" s="590">
        <v>0</v>
      </c>
      <c r="D96" s="594">
        <v>0</v>
      </c>
      <c r="E96" s="590">
        <v>0</v>
      </c>
      <c r="F96" s="594">
        <v>0</v>
      </c>
      <c r="G96" s="590">
        <v>-4.2270000000000003</v>
      </c>
      <c r="H96" s="594">
        <v>-10.208</v>
      </c>
      <c r="I96" s="590">
        <v>-2.3920000000000003</v>
      </c>
      <c r="J96" s="594">
        <v>-2.657</v>
      </c>
      <c r="K96" s="590">
        <v>-52.552</v>
      </c>
      <c r="L96" s="594">
        <v>-56.997999999999998</v>
      </c>
      <c r="M96" s="590">
        <v>-27.946999999999999</v>
      </c>
      <c r="N96" s="594">
        <v>-31.119999999999997</v>
      </c>
      <c r="O96" s="590">
        <v>-23.803000000000001</v>
      </c>
      <c r="P96" s="594">
        <v>-36.887999999999998</v>
      </c>
      <c r="Q96" s="590">
        <v>-13.394</v>
      </c>
      <c r="R96" s="594">
        <v>-19.976999999999997</v>
      </c>
      <c r="S96" s="590">
        <v>-9.3919999999999995</v>
      </c>
      <c r="T96" s="594">
        <v>-9.782</v>
      </c>
      <c r="U96" s="590">
        <v>-5.1319999999999997</v>
      </c>
      <c r="V96" s="594">
        <v>-4.7279999999999998</v>
      </c>
      <c r="W96" s="590">
        <v>0</v>
      </c>
      <c r="X96" s="594">
        <v>0</v>
      </c>
      <c r="Y96" s="590">
        <v>0</v>
      </c>
      <c r="Z96" s="594">
        <v>0</v>
      </c>
      <c r="AA96" s="590">
        <v>-89.974000000000004</v>
      </c>
      <c r="AB96" s="594">
        <v>-113.876</v>
      </c>
      <c r="AC96" s="590">
        <v>-48.865000000000002</v>
      </c>
      <c r="AD96" s="594">
        <v>-58.482000000000006</v>
      </c>
      <c r="AF96"/>
      <c r="AG96"/>
      <c r="AH96"/>
      <c r="AI96"/>
      <c r="BO96" s="85"/>
      <c r="BP96" s="85"/>
      <c r="BQ96" s="85"/>
      <c r="BR96" s="85"/>
    </row>
    <row r="97" spans="1:70">
      <c r="E97" s="705"/>
      <c r="F97" s="705"/>
      <c r="I97" s="705">
        <v>0</v>
      </c>
      <c r="J97" s="705">
        <v>0</v>
      </c>
      <c r="M97" s="705">
        <v>0</v>
      </c>
      <c r="N97" s="705">
        <v>0</v>
      </c>
      <c r="Q97" s="705">
        <v>0</v>
      </c>
      <c r="R97" s="705">
        <v>0</v>
      </c>
      <c r="S97" s="169"/>
      <c r="T97" s="169"/>
      <c r="U97" s="705">
        <v>0</v>
      </c>
      <c r="V97" s="705">
        <v>0</v>
      </c>
      <c r="W97" s="169"/>
      <c r="X97" s="169"/>
      <c r="Y97" s="705">
        <v>0</v>
      </c>
      <c r="Z97" s="705">
        <v>0</v>
      </c>
      <c r="AA97" s="169"/>
      <c r="AB97" s="169"/>
      <c r="AC97" s="705">
        <v>0</v>
      </c>
      <c r="AD97" s="705">
        <v>0</v>
      </c>
      <c r="AE97" s="169"/>
      <c r="AF97"/>
      <c r="AG97"/>
      <c r="AH97"/>
      <c r="AI97"/>
      <c r="BO97" s="85"/>
      <c r="BP97" s="85"/>
      <c r="BQ97" s="85"/>
      <c r="BR97" s="85"/>
    </row>
    <row r="98" spans="1:70" s="144" customFormat="1">
      <c r="A98" s="158" t="s">
        <v>391</v>
      </c>
      <c r="B98" s="181"/>
      <c r="C98" s="599">
        <v>0</v>
      </c>
      <c r="D98" s="593">
        <v>0</v>
      </c>
      <c r="E98" s="599">
        <v>0</v>
      </c>
      <c r="F98" s="593">
        <v>0</v>
      </c>
      <c r="G98" s="599">
        <v>17.975000000000001</v>
      </c>
      <c r="H98" s="593">
        <v>7.1539999999999999</v>
      </c>
      <c r="I98" s="599">
        <v>9.2200000000000006</v>
      </c>
      <c r="J98" s="593">
        <v>8.8719999999999999</v>
      </c>
      <c r="K98" s="599">
        <v>263.85399999999998</v>
      </c>
      <c r="L98" s="593">
        <v>336.827</v>
      </c>
      <c r="M98" s="599">
        <v>133.85299999999998</v>
      </c>
      <c r="N98" s="593">
        <v>175.93899999999999</v>
      </c>
      <c r="O98" s="599">
        <v>412.137</v>
      </c>
      <c r="P98" s="593">
        <v>356.99700000000001</v>
      </c>
      <c r="Q98" s="599">
        <v>199.31800000000001</v>
      </c>
      <c r="R98" s="593">
        <v>171.935</v>
      </c>
      <c r="S98" s="599">
        <v>99.966999999999999</v>
      </c>
      <c r="T98" s="593">
        <v>64.161000000000001</v>
      </c>
      <c r="U98" s="599">
        <v>44.061</v>
      </c>
      <c r="V98" s="593">
        <v>16.788000000000004</v>
      </c>
      <c r="W98" s="599">
        <v>0</v>
      </c>
      <c r="X98" s="593">
        <v>-2.1999999999999999E-2</v>
      </c>
      <c r="Y98" s="599">
        <v>0</v>
      </c>
      <c r="Z98" s="593">
        <v>-1.6999999999999998E-2</v>
      </c>
      <c r="AA98" s="599">
        <v>793.93299999999999</v>
      </c>
      <c r="AB98" s="593">
        <v>765.11699999999996</v>
      </c>
      <c r="AC98" s="599">
        <v>386.452</v>
      </c>
      <c r="AD98" s="593">
        <v>373.51699999999994</v>
      </c>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row>
    <row r="99" spans="1:70">
      <c r="E99" s="705"/>
      <c r="F99" s="705"/>
      <c r="I99" s="705">
        <v>0</v>
      </c>
      <c r="J99" s="705">
        <v>0</v>
      </c>
      <c r="M99" s="705">
        <v>0</v>
      </c>
      <c r="N99" s="705">
        <v>0</v>
      </c>
      <c r="Q99" s="705">
        <v>0</v>
      </c>
      <c r="R99" s="705">
        <v>0</v>
      </c>
      <c r="S99" s="169"/>
      <c r="T99" s="169"/>
      <c r="U99" s="705">
        <v>0</v>
      </c>
      <c r="V99" s="705">
        <v>0</v>
      </c>
      <c r="W99" s="169"/>
      <c r="X99" s="169"/>
      <c r="Y99" s="705">
        <v>0</v>
      </c>
      <c r="Z99" s="705">
        <v>0</v>
      </c>
      <c r="AA99" s="169"/>
      <c r="AB99" s="169"/>
      <c r="AC99" s="705">
        <v>0</v>
      </c>
      <c r="AD99" s="705">
        <v>0</v>
      </c>
      <c r="AE99" s="169"/>
      <c r="AF99"/>
      <c r="AG99"/>
      <c r="AH99"/>
      <c r="AI99"/>
      <c r="BO99" s="85"/>
      <c r="BP99" s="85"/>
      <c r="BQ99" s="85"/>
      <c r="BR99" s="85"/>
    </row>
    <row r="100" spans="1:70">
      <c r="A100" s="164"/>
      <c r="B100" s="165" t="s">
        <v>392</v>
      </c>
      <c r="C100" s="590">
        <v>0</v>
      </c>
      <c r="D100" s="594">
        <v>0</v>
      </c>
      <c r="E100" s="590">
        <v>0</v>
      </c>
      <c r="F100" s="594">
        <v>0</v>
      </c>
      <c r="G100" s="590">
        <v>-0.255</v>
      </c>
      <c r="H100" s="594">
        <v>-0.67800000000000005</v>
      </c>
      <c r="I100" s="590">
        <v>-0.214</v>
      </c>
      <c r="J100" s="594">
        <v>-0.25100000000000006</v>
      </c>
      <c r="K100" s="590">
        <v>-96.658000000000001</v>
      </c>
      <c r="L100" s="594">
        <v>-92.686999999999998</v>
      </c>
      <c r="M100" s="590">
        <v>-49.160000000000004</v>
      </c>
      <c r="N100" s="594">
        <v>-47.753</v>
      </c>
      <c r="O100" s="590">
        <v>-42.716000000000001</v>
      </c>
      <c r="P100" s="594">
        <v>-38.002000000000002</v>
      </c>
      <c r="Q100" s="590">
        <v>-21.297000000000001</v>
      </c>
      <c r="R100" s="594">
        <v>-19.009000000000004</v>
      </c>
      <c r="S100" s="590">
        <v>-25.343</v>
      </c>
      <c r="T100" s="594">
        <v>-24.884</v>
      </c>
      <c r="U100" s="590">
        <v>-13.045999999999999</v>
      </c>
      <c r="V100" s="594">
        <v>-12.341000000000001</v>
      </c>
      <c r="W100" s="590">
        <v>0</v>
      </c>
      <c r="X100" s="594">
        <v>0</v>
      </c>
      <c r="Y100" s="590">
        <v>0</v>
      </c>
      <c r="Z100" s="594">
        <v>0</v>
      </c>
      <c r="AA100" s="590">
        <v>-164.97200000000001</v>
      </c>
      <c r="AB100" s="594">
        <v>-156.251</v>
      </c>
      <c r="AC100" s="590">
        <v>-83.717000000000013</v>
      </c>
      <c r="AD100" s="594">
        <v>-79.353999999999999</v>
      </c>
      <c r="AF100"/>
      <c r="AG100"/>
      <c r="AH100"/>
      <c r="AI100"/>
      <c r="BO100" s="85"/>
      <c r="BP100" s="85"/>
      <c r="BQ100" s="85"/>
      <c r="BR100" s="85"/>
    </row>
    <row r="101" spans="1:70">
      <c r="A101" s="164"/>
      <c r="B101" s="165" t="s">
        <v>393</v>
      </c>
      <c r="C101" s="590">
        <v>0</v>
      </c>
      <c r="D101" s="594">
        <v>0</v>
      </c>
      <c r="E101" s="590">
        <v>0</v>
      </c>
      <c r="F101" s="594">
        <v>0</v>
      </c>
      <c r="G101" s="590">
        <v>-6.0000000000000001E-3</v>
      </c>
      <c r="H101" s="594">
        <v>-1.042</v>
      </c>
      <c r="I101" s="590">
        <v>-5.0000000000000001E-3</v>
      </c>
      <c r="J101" s="594">
        <v>6.0999999999999943E-2</v>
      </c>
      <c r="K101" s="590">
        <v>0</v>
      </c>
      <c r="L101" s="594">
        <v>0</v>
      </c>
      <c r="M101" s="590">
        <v>0</v>
      </c>
      <c r="N101" s="594">
        <v>0</v>
      </c>
      <c r="O101" s="590">
        <v>6.1289999999999996</v>
      </c>
      <c r="P101" s="594">
        <v>0</v>
      </c>
      <c r="Q101" s="590">
        <v>-2.402000000000001</v>
      </c>
      <c r="R101" s="594">
        <v>0</v>
      </c>
      <c r="S101" s="590">
        <v>0</v>
      </c>
      <c r="T101" s="594">
        <v>-4.1269999999999998</v>
      </c>
      <c r="U101" s="590">
        <v>0</v>
      </c>
      <c r="V101" s="594">
        <v>0</v>
      </c>
      <c r="W101" s="590">
        <v>0</v>
      </c>
      <c r="X101" s="594">
        <v>0</v>
      </c>
      <c r="Y101" s="590">
        <v>0</v>
      </c>
      <c r="Z101" s="594">
        <v>0</v>
      </c>
      <c r="AA101" s="590">
        <v>6.1230000000000002</v>
      </c>
      <c r="AB101" s="594">
        <v>-5.1689999999999996</v>
      </c>
      <c r="AC101" s="590">
        <v>-2.4069999999999991</v>
      </c>
      <c r="AD101" s="594">
        <v>6.1000000000000831E-2</v>
      </c>
      <c r="AF101"/>
      <c r="AG101"/>
      <c r="AH101"/>
      <c r="AI101"/>
      <c r="BO101" s="85"/>
      <c r="BP101" s="85"/>
      <c r="BQ101" s="85"/>
      <c r="BR101" s="85"/>
    </row>
    <row r="102" spans="1:70" ht="25.5">
      <c r="A102" s="164"/>
      <c r="B102" s="182" t="s">
        <v>394</v>
      </c>
      <c r="C102" s="590">
        <v>0</v>
      </c>
      <c r="D102" s="594">
        <v>0</v>
      </c>
      <c r="E102" s="590">
        <v>0</v>
      </c>
      <c r="F102" s="594">
        <v>0</v>
      </c>
      <c r="G102" s="590">
        <v>0</v>
      </c>
      <c r="H102" s="594">
        <v>0</v>
      </c>
      <c r="I102" s="590">
        <v>0</v>
      </c>
      <c r="J102" s="594">
        <v>0</v>
      </c>
      <c r="K102" s="590">
        <v>-5.8570000000000002</v>
      </c>
      <c r="L102" s="594">
        <v>-2.3079999999999998</v>
      </c>
      <c r="M102" s="590">
        <v>-1.3710000000000004</v>
      </c>
      <c r="N102" s="594">
        <v>-1.8239999999999998</v>
      </c>
      <c r="O102" s="590">
        <v>-3.4430000000000001</v>
      </c>
      <c r="P102" s="594">
        <v>0.13300000000000001</v>
      </c>
      <c r="Q102" s="590">
        <v>-1.9950000000000001</v>
      </c>
      <c r="R102" s="594">
        <v>-0.16599999999999998</v>
      </c>
      <c r="S102" s="590">
        <v>9.1999999999999998E-2</v>
      </c>
      <c r="T102" s="594">
        <v>-5.1999999999999998E-2</v>
      </c>
      <c r="U102" s="590">
        <v>0.28200000000000003</v>
      </c>
      <c r="V102" s="594">
        <v>-6.2E-2</v>
      </c>
      <c r="W102" s="590">
        <v>0</v>
      </c>
      <c r="X102" s="594">
        <v>0</v>
      </c>
      <c r="Y102" s="590">
        <v>0</v>
      </c>
      <c r="Z102" s="594">
        <v>0</v>
      </c>
      <c r="AA102" s="590">
        <v>-9.2080000000000002</v>
      </c>
      <c r="AB102" s="594">
        <v>-2.2269999999999999</v>
      </c>
      <c r="AC102" s="590">
        <v>-3.0840000000000005</v>
      </c>
      <c r="AD102" s="594">
        <v>-2.052</v>
      </c>
      <c r="AF102"/>
      <c r="AG102"/>
      <c r="AH102"/>
      <c r="AI102"/>
      <c r="BO102" s="85"/>
      <c r="BP102" s="85"/>
      <c r="BQ102" s="85"/>
      <c r="BR102" s="85"/>
    </row>
    <row r="103" spans="1:70">
      <c r="E103" s="705"/>
      <c r="F103" s="705"/>
      <c r="I103" s="705">
        <v>0</v>
      </c>
      <c r="J103" s="705">
        <v>0</v>
      </c>
      <c r="M103" s="705">
        <v>0</v>
      </c>
      <c r="N103" s="705">
        <v>0</v>
      </c>
      <c r="Q103" s="705">
        <v>0</v>
      </c>
      <c r="R103" s="705">
        <v>0</v>
      </c>
      <c r="S103" s="169"/>
      <c r="T103" s="169"/>
      <c r="U103" s="705">
        <v>0</v>
      </c>
      <c r="V103" s="705">
        <v>0</v>
      </c>
      <c r="W103" s="169"/>
      <c r="X103" s="169"/>
      <c r="Y103" s="705">
        <v>0</v>
      </c>
      <c r="Z103" s="705">
        <v>0</v>
      </c>
      <c r="AA103" s="169"/>
      <c r="AB103" s="169"/>
      <c r="AC103" s="705">
        <v>0</v>
      </c>
      <c r="AD103" s="705">
        <v>0</v>
      </c>
      <c r="AE103" s="169"/>
      <c r="AF103"/>
      <c r="AG103"/>
      <c r="AH103"/>
      <c r="AI103"/>
      <c r="BO103" s="85"/>
      <c r="BP103" s="85"/>
      <c r="BQ103" s="85"/>
      <c r="BR103" s="85"/>
    </row>
    <row r="104" spans="1:70" s="144" customFormat="1">
      <c r="A104" s="158" t="s">
        <v>395</v>
      </c>
      <c r="B104" s="181"/>
      <c r="C104" s="599">
        <v>0</v>
      </c>
      <c r="D104" s="593">
        <v>0</v>
      </c>
      <c r="E104" s="599">
        <v>0</v>
      </c>
      <c r="F104" s="593">
        <v>0</v>
      </c>
      <c r="G104" s="599">
        <v>17.713999999999999</v>
      </c>
      <c r="H104" s="593">
        <v>5.4340000000000002</v>
      </c>
      <c r="I104" s="599">
        <v>9.0009999999999994</v>
      </c>
      <c r="J104" s="593">
        <v>8.6820000000000004</v>
      </c>
      <c r="K104" s="599">
        <v>161.339</v>
      </c>
      <c r="L104" s="593">
        <v>241.83199999999999</v>
      </c>
      <c r="M104" s="599">
        <v>83.322000000000003</v>
      </c>
      <c r="N104" s="593">
        <v>126.36199999999999</v>
      </c>
      <c r="O104" s="599">
        <v>372.10700000000003</v>
      </c>
      <c r="P104" s="593">
        <v>319.12799999999999</v>
      </c>
      <c r="Q104" s="599">
        <v>173.62400000000002</v>
      </c>
      <c r="R104" s="593">
        <v>152.76</v>
      </c>
      <c r="S104" s="599">
        <v>74.715999999999994</v>
      </c>
      <c r="T104" s="593">
        <v>35.097999999999999</v>
      </c>
      <c r="U104" s="599">
        <v>31.296999999999997</v>
      </c>
      <c r="V104" s="593">
        <v>4.384999999999998</v>
      </c>
      <c r="W104" s="599">
        <v>0</v>
      </c>
      <c r="X104" s="593">
        <v>-2.1999999999999999E-2</v>
      </c>
      <c r="Y104" s="599">
        <v>0</v>
      </c>
      <c r="Z104" s="593">
        <v>-1.6999999999999998E-2</v>
      </c>
      <c r="AA104" s="599">
        <v>625.87599999999998</v>
      </c>
      <c r="AB104" s="593">
        <v>601.47</v>
      </c>
      <c r="AC104" s="599">
        <v>297.24399999999997</v>
      </c>
      <c r="AD104" s="593">
        <v>292.17200000000003</v>
      </c>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row>
    <row r="105" spans="1:70">
      <c r="E105" s="705"/>
      <c r="F105" s="705"/>
      <c r="I105" s="705">
        <v>0</v>
      </c>
      <c r="J105" s="705">
        <v>0</v>
      </c>
      <c r="M105" s="705">
        <v>0</v>
      </c>
      <c r="N105" s="705">
        <v>0</v>
      </c>
      <c r="Q105" s="705">
        <v>0</v>
      </c>
      <c r="R105" s="705">
        <v>0</v>
      </c>
      <c r="S105" s="169"/>
      <c r="T105" s="169"/>
      <c r="U105" s="705">
        <v>0</v>
      </c>
      <c r="V105" s="705">
        <v>0</v>
      </c>
      <c r="W105" s="169"/>
      <c r="X105" s="169"/>
      <c r="Y105" s="705">
        <v>0</v>
      </c>
      <c r="Z105" s="705">
        <v>0</v>
      </c>
      <c r="AA105" s="169"/>
      <c r="AB105" s="169"/>
      <c r="AC105" s="705">
        <v>0</v>
      </c>
      <c r="AD105" s="705">
        <v>0</v>
      </c>
      <c r="AE105" s="169"/>
      <c r="AF105"/>
      <c r="AG105"/>
      <c r="AH105"/>
      <c r="AI105"/>
      <c r="BO105" s="85"/>
      <c r="BP105" s="85"/>
      <c r="BQ105" s="85"/>
      <c r="BR105" s="85"/>
    </row>
    <row r="106" spans="1:70" s="144" customFormat="1">
      <c r="A106" s="158" t="s">
        <v>396</v>
      </c>
      <c r="B106" s="181"/>
      <c r="C106" s="599">
        <v>0</v>
      </c>
      <c r="D106" s="593">
        <v>0</v>
      </c>
      <c r="E106" s="599">
        <v>0</v>
      </c>
      <c r="F106" s="593">
        <v>0</v>
      </c>
      <c r="G106" s="599">
        <v>-5.1749999999999998</v>
      </c>
      <c r="H106" s="593">
        <v>-72.808999999999997</v>
      </c>
      <c r="I106" s="599">
        <v>-2.0749999999999997</v>
      </c>
      <c r="J106" s="593">
        <v>-22.933</v>
      </c>
      <c r="K106" s="599">
        <v>-21.584</v>
      </c>
      <c r="L106" s="593">
        <v>-35.154000000000003</v>
      </c>
      <c r="M106" s="599">
        <v>-12.328999999999999</v>
      </c>
      <c r="N106" s="593">
        <v>-19.004000000000005</v>
      </c>
      <c r="O106" s="599">
        <v>-67.116</v>
      </c>
      <c r="P106" s="593">
        <v>-61.607999999999997</v>
      </c>
      <c r="Q106" s="599">
        <v>-33.222999999999999</v>
      </c>
      <c r="R106" s="593">
        <v>-28.009999999999998</v>
      </c>
      <c r="S106" s="599">
        <v>-4.8250000000000002</v>
      </c>
      <c r="T106" s="593">
        <v>-5.87</v>
      </c>
      <c r="U106" s="599">
        <v>-2.6520000000000001</v>
      </c>
      <c r="V106" s="593">
        <v>-3.1750000000000003</v>
      </c>
      <c r="W106" s="599">
        <v>0</v>
      </c>
      <c r="X106" s="593">
        <v>0</v>
      </c>
      <c r="Y106" s="599">
        <v>0</v>
      </c>
      <c r="Z106" s="593">
        <v>0</v>
      </c>
      <c r="AA106" s="599">
        <v>-98.7</v>
      </c>
      <c r="AB106" s="593">
        <v>-175.441</v>
      </c>
      <c r="AC106" s="599">
        <v>-50.279000000000003</v>
      </c>
      <c r="AD106" s="593">
        <v>-73.122</v>
      </c>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row>
    <row r="107" spans="1:70" s="144" customFormat="1">
      <c r="A107" s="158"/>
      <c r="B107" s="181" t="s">
        <v>397</v>
      </c>
      <c r="C107" s="599">
        <v>0</v>
      </c>
      <c r="D107" s="593">
        <v>0</v>
      </c>
      <c r="E107" s="599">
        <v>0</v>
      </c>
      <c r="F107" s="593">
        <v>0</v>
      </c>
      <c r="G107" s="599">
        <v>2.0939999999999999</v>
      </c>
      <c r="H107" s="593">
        <v>12.673999999999999</v>
      </c>
      <c r="I107" s="599">
        <v>0.41199999999999992</v>
      </c>
      <c r="J107" s="593">
        <v>5.4599999999999991</v>
      </c>
      <c r="K107" s="599">
        <v>33.75</v>
      </c>
      <c r="L107" s="593">
        <v>28.72</v>
      </c>
      <c r="M107" s="599">
        <v>18.073</v>
      </c>
      <c r="N107" s="593">
        <v>15.406999999999998</v>
      </c>
      <c r="O107" s="599">
        <v>3.399</v>
      </c>
      <c r="P107" s="593">
        <v>6.226</v>
      </c>
      <c r="Q107" s="599">
        <v>1.5409999999999999</v>
      </c>
      <c r="R107" s="593">
        <v>4.1129999999999995</v>
      </c>
      <c r="S107" s="599">
        <v>2.3250000000000002</v>
      </c>
      <c r="T107" s="593">
        <v>2.2530000000000001</v>
      </c>
      <c r="U107" s="599">
        <v>1.1900000000000002</v>
      </c>
      <c r="V107" s="593">
        <v>1.1130000000000002</v>
      </c>
      <c r="W107" s="599">
        <v>-8.0000000000000002E-3</v>
      </c>
      <c r="X107" s="593">
        <v>-1.4999999999999999E-2</v>
      </c>
      <c r="Y107" s="599">
        <v>-4.0000000000000001E-3</v>
      </c>
      <c r="Z107" s="593">
        <v>-8.0000000000000002E-3</v>
      </c>
      <c r="AA107" s="599">
        <v>41.56</v>
      </c>
      <c r="AB107" s="593">
        <v>49.857999999999997</v>
      </c>
      <c r="AC107" s="599">
        <v>21.212000000000003</v>
      </c>
      <c r="AD107" s="593">
        <v>26.084999999999997</v>
      </c>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row>
    <row r="108" spans="1:70">
      <c r="A108" s="164"/>
      <c r="B108" s="171" t="s">
        <v>328</v>
      </c>
      <c r="C108" s="590">
        <v>0</v>
      </c>
      <c r="D108" s="594">
        <v>0</v>
      </c>
      <c r="E108" s="590">
        <v>0</v>
      </c>
      <c r="F108" s="594">
        <v>0</v>
      </c>
      <c r="G108" s="590">
        <v>1.0169999999999999</v>
      </c>
      <c r="H108" s="594">
        <v>2.774</v>
      </c>
      <c r="I108" s="590">
        <v>-1.1060000000000003</v>
      </c>
      <c r="J108" s="594">
        <v>0.96399999999999997</v>
      </c>
      <c r="K108" s="590">
        <v>15.536</v>
      </c>
      <c r="L108" s="594">
        <v>28.06</v>
      </c>
      <c r="M108" s="590">
        <v>8.5440000000000005</v>
      </c>
      <c r="N108" s="594">
        <v>11.797999999999998</v>
      </c>
      <c r="O108" s="590">
        <v>7.2880000000000003</v>
      </c>
      <c r="P108" s="594">
        <v>8.7940000000000005</v>
      </c>
      <c r="Q108" s="590">
        <v>3.6640000000000001</v>
      </c>
      <c r="R108" s="594">
        <v>4.3430000000000009</v>
      </c>
      <c r="S108" s="590">
        <v>0.16600000000000001</v>
      </c>
      <c r="T108" s="594">
        <v>0.09</v>
      </c>
      <c r="U108" s="590">
        <v>8.3000000000000004E-2</v>
      </c>
      <c r="V108" s="594">
        <v>5.5999999999999994E-2</v>
      </c>
      <c r="W108" s="590">
        <v>0</v>
      </c>
      <c r="X108" s="594">
        <v>0</v>
      </c>
      <c r="Y108" s="590">
        <v>0</v>
      </c>
      <c r="Z108" s="594">
        <v>0</v>
      </c>
      <c r="AA108" s="590">
        <v>24.007000000000001</v>
      </c>
      <c r="AB108" s="594">
        <v>39.718000000000004</v>
      </c>
      <c r="AC108" s="590">
        <v>11.185000000000002</v>
      </c>
      <c r="AD108" s="594">
        <v>17.161000000000005</v>
      </c>
      <c r="AF108"/>
      <c r="AG108"/>
      <c r="AH108"/>
      <c r="AI108"/>
      <c r="BO108" s="85"/>
      <c r="BP108" s="85"/>
      <c r="BQ108" s="85"/>
      <c r="BR108" s="85"/>
    </row>
    <row r="109" spans="1:70">
      <c r="A109" s="164"/>
      <c r="B109" s="171" t="s">
        <v>398</v>
      </c>
      <c r="C109" s="590">
        <v>0</v>
      </c>
      <c r="D109" s="594">
        <v>0</v>
      </c>
      <c r="E109" s="590">
        <v>0</v>
      </c>
      <c r="F109" s="594">
        <v>0</v>
      </c>
      <c r="G109" s="590">
        <v>1.077</v>
      </c>
      <c r="H109" s="594">
        <v>9.9</v>
      </c>
      <c r="I109" s="590">
        <v>1.518</v>
      </c>
      <c r="J109" s="594">
        <v>4.4960000000000004</v>
      </c>
      <c r="K109" s="590">
        <v>18.213999999999999</v>
      </c>
      <c r="L109" s="594">
        <v>0.66</v>
      </c>
      <c r="M109" s="590">
        <v>9.5289999999999981</v>
      </c>
      <c r="N109" s="594">
        <v>3.609</v>
      </c>
      <c r="O109" s="590">
        <v>-3.8889999999999998</v>
      </c>
      <c r="P109" s="594">
        <v>-2.5680000000000001</v>
      </c>
      <c r="Q109" s="590">
        <v>-2.1229999999999998</v>
      </c>
      <c r="R109" s="594">
        <v>-0.22999999999999998</v>
      </c>
      <c r="S109" s="590">
        <v>2.1589999999999998</v>
      </c>
      <c r="T109" s="594">
        <v>2.1629999999999998</v>
      </c>
      <c r="U109" s="590">
        <v>1.1069999999999998</v>
      </c>
      <c r="V109" s="594">
        <v>1.0569999999999997</v>
      </c>
      <c r="W109" s="590">
        <v>-8.0000000000000002E-3</v>
      </c>
      <c r="X109" s="594">
        <v>-1.4999999999999999E-2</v>
      </c>
      <c r="Y109" s="590">
        <v>-4.0000000000000001E-3</v>
      </c>
      <c r="Z109" s="594">
        <v>-8.0000000000000002E-3</v>
      </c>
      <c r="AA109" s="590">
        <v>17.553000000000001</v>
      </c>
      <c r="AB109" s="594">
        <v>10.14</v>
      </c>
      <c r="AC109" s="590">
        <v>10.027000000000001</v>
      </c>
      <c r="AD109" s="594">
        <v>8.9240000000000013</v>
      </c>
      <c r="AF109"/>
      <c r="AG109"/>
      <c r="AH109"/>
      <c r="AI109"/>
      <c r="BO109" s="85"/>
      <c r="BP109" s="85"/>
      <c r="BQ109" s="85"/>
      <c r="BR109" s="85"/>
    </row>
    <row r="110" spans="1:70" s="144" customFormat="1">
      <c r="A110" s="158"/>
      <c r="B110" s="166" t="s">
        <v>399</v>
      </c>
      <c r="C110" s="599">
        <v>0</v>
      </c>
      <c r="D110" s="593">
        <v>0</v>
      </c>
      <c r="E110" s="599">
        <v>0</v>
      </c>
      <c r="F110" s="593">
        <v>0</v>
      </c>
      <c r="G110" s="599">
        <v>-0.45600000000000002</v>
      </c>
      <c r="H110" s="593">
        <v>-2.8759999999999999</v>
      </c>
      <c r="I110" s="599">
        <v>-0.433</v>
      </c>
      <c r="J110" s="593">
        <v>-2.7919999999999998</v>
      </c>
      <c r="K110" s="599">
        <v>-54.167999999999999</v>
      </c>
      <c r="L110" s="593">
        <v>-46.494999999999997</v>
      </c>
      <c r="M110" s="599">
        <v>-26.748999999999999</v>
      </c>
      <c r="N110" s="593">
        <v>-19.831999999999997</v>
      </c>
      <c r="O110" s="599">
        <v>-73.150000000000006</v>
      </c>
      <c r="P110" s="593">
        <v>-64.525999999999996</v>
      </c>
      <c r="Q110" s="599">
        <v>-36.113000000000007</v>
      </c>
      <c r="R110" s="593">
        <v>-29.791999999999994</v>
      </c>
      <c r="S110" s="599">
        <v>-6.1760000000000002</v>
      </c>
      <c r="T110" s="593">
        <v>-8.31</v>
      </c>
      <c r="U110" s="599">
        <v>-3.1</v>
      </c>
      <c r="V110" s="593">
        <v>-4.2930000000000001</v>
      </c>
      <c r="W110" s="599">
        <v>8.9999999999999993E-3</v>
      </c>
      <c r="X110" s="593">
        <v>1E-3</v>
      </c>
      <c r="Y110" s="599">
        <v>4.9999999999999992E-3</v>
      </c>
      <c r="Z110" s="593">
        <v>1E-3</v>
      </c>
      <c r="AA110" s="599">
        <v>-133.941</v>
      </c>
      <c r="AB110" s="593">
        <v>-122.206</v>
      </c>
      <c r="AC110" s="599">
        <v>-66.39</v>
      </c>
      <c r="AD110" s="593">
        <v>-56.707999999999998</v>
      </c>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row>
    <row r="111" spans="1:70">
      <c r="A111" s="164"/>
      <c r="B111" s="171" t="s">
        <v>400</v>
      </c>
      <c r="C111" s="590">
        <v>0</v>
      </c>
      <c r="D111" s="594">
        <v>0</v>
      </c>
      <c r="E111" s="590">
        <v>0</v>
      </c>
      <c r="F111" s="594">
        <v>0</v>
      </c>
      <c r="G111" s="590">
        <v>2.1000000000000001E-2</v>
      </c>
      <c r="H111" s="594">
        <v>-8.9999999999999993E-3</v>
      </c>
      <c r="I111" s="590">
        <v>-2.9999999999999992E-3</v>
      </c>
      <c r="J111" s="594">
        <v>-8.9999999999999993E-3</v>
      </c>
      <c r="K111" s="590">
        <v>-26.381</v>
      </c>
      <c r="L111" s="594">
        <v>-30.283000000000001</v>
      </c>
      <c r="M111" s="590">
        <v>-13.77</v>
      </c>
      <c r="N111" s="594">
        <v>-14.345000000000001</v>
      </c>
      <c r="O111" s="590">
        <v>-99.424000000000007</v>
      </c>
      <c r="P111" s="594">
        <v>-113.379</v>
      </c>
      <c r="Q111" s="590">
        <v>-48.095000000000006</v>
      </c>
      <c r="R111" s="594">
        <v>-55.095000000000006</v>
      </c>
      <c r="S111" s="590">
        <v>0</v>
      </c>
      <c r="T111" s="594">
        <v>0</v>
      </c>
      <c r="U111" s="590">
        <v>0</v>
      </c>
      <c r="V111" s="594">
        <v>0</v>
      </c>
      <c r="W111" s="590">
        <v>0</v>
      </c>
      <c r="X111" s="594">
        <v>0</v>
      </c>
      <c r="Y111" s="590">
        <v>0</v>
      </c>
      <c r="Z111" s="594">
        <v>0</v>
      </c>
      <c r="AA111" s="590">
        <v>-125.78400000000001</v>
      </c>
      <c r="AB111" s="594">
        <v>-143.67099999999999</v>
      </c>
      <c r="AC111" s="590">
        <v>-61.868000000000009</v>
      </c>
      <c r="AD111" s="594">
        <v>-69.448999999999998</v>
      </c>
      <c r="AF111"/>
      <c r="AG111"/>
      <c r="AH111"/>
      <c r="AI111"/>
      <c r="BO111" s="85"/>
      <c r="BP111" s="85"/>
      <c r="BQ111" s="85"/>
      <c r="BR111" s="85"/>
    </row>
    <row r="112" spans="1:70">
      <c r="A112" s="164"/>
      <c r="B112" s="171" t="s">
        <v>401</v>
      </c>
      <c r="C112" s="590">
        <v>0</v>
      </c>
      <c r="D112" s="594">
        <v>0</v>
      </c>
      <c r="E112" s="590">
        <v>0</v>
      </c>
      <c r="F112" s="594">
        <v>0</v>
      </c>
      <c r="G112" s="590">
        <v>0</v>
      </c>
      <c r="H112" s="594">
        <v>0</v>
      </c>
      <c r="I112" s="590">
        <v>0</v>
      </c>
      <c r="J112" s="594">
        <v>0</v>
      </c>
      <c r="K112" s="590">
        <v>-5.1079999999999997</v>
      </c>
      <c r="L112" s="594">
        <v>-6.2240000000000002</v>
      </c>
      <c r="M112" s="590">
        <v>-1.8049999999999997</v>
      </c>
      <c r="N112" s="594">
        <v>-2.278</v>
      </c>
      <c r="O112" s="590">
        <v>-17.071999999999999</v>
      </c>
      <c r="P112" s="594">
        <v>-27.576000000000001</v>
      </c>
      <c r="Q112" s="590">
        <v>-8.1159999999999997</v>
      </c>
      <c r="R112" s="594">
        <v>-13.034000000000001</v>
      </c>
      <c r="S112" s="590">
        <v>0</v>
      </c>
      <c r="T112" s="594">
        <v>0</v>
      </c>
      <c r="U112" s="590">
        <v>0</v>
      </c>
      <c r="V112" s="594">
        <v>0</v>
      </c>
      <c r="W112" s="590">
        <v>0</v>
      </c>
      <c r="X112" s="594">
        <v>0</v>
      </c>
      <c r="Y112" s="590">
        <v>0</v>
      </c>
      <c r="Z112" s="594">
        <v>0</v>
      </c>
      <c r="AA112" s="590">
        <v>-22.18</v>
      </c>
      <c r="AB112" s="594">
        <v>-33.799999999999997</v>
      </c>
      <c r="AC112" s="590">
        <v>-9.9209999999999994</v>
      </c>
      <c r="AD112" s="594">
        <v>-15.311999999999998</v>
      </c>
      <c r="AF112"/>
      <c r="AG112"/>
      <c r="AH112"/>
      <c r="AI112"/>
      <c r="BO112" s="85"/>
      <c r="BP112" s="85"/>
      <c r="BQ112" s="85"/>
      <c r="BR112" s="85"/>
    </row>
    <row r="113" spans="1:70">
      <c r="A113" s="164"/>
      <c r="B113" s="171" t="s">
        <v>57</v>
      </c>
      <c r="C113" s="590">
        <v>0</v>
      </c>
      <c r="D113" s="594">
        <v>0</v>
      </c>
      <c r="E113" s="590">
        <v>0</v>
      </c>
      <c r="F113" s="594">
        <v>0</v>
      </c>
      <c r="G113" s="590">
        <v>-0.47699999999999998</v>
      </c>
      <c r="H113" s="594">
        <v>-2.867</v>
      </c>
      <c r="I113" s="590">
        <v>-0.43</v>
      </c>
      <c r="J113" s="594">
        <v>-2.7829999999999999</v>
      </c>
      <c r="K113" s="590">
        <v>-22.678999999999998</v>
      </c>
      <c r="L113" s="594">
        <v>-9.9879999999999995</v>
      </c>
      <c r="M113" s="590">
        <v>-11.173999999999998</v>
      </c>
      <c r="N113" s="594">
        <v>-3.2089999999999996</v>
      </c>
      <c r="O113" s="590">
        <v>43.345999999999997</v>
      </c>
      <c r="P113" s="594">
        <v>76.429000000000002</v>
      </c>
      <c r="Q113" s="590">
        <v>20.097999999999995</v>
      </c>
      <c r="R113" s="594">
        <v>38.337000000000003</v>
      </c>
      <c r="S113" s="590">
        <v>-6.1760000000000002</v>
      </c>
      <c r="T113" s="594">
        <v>-8.31</v>
      </c>
      <c r="U113" s="590">
        <v>-3.1</v>
      </c>
      <c r="V113" s="594">
        <v>-4.2930000000000001</v>
      </c>
      <c r="W113" s="590">
        <v>8.9999999999999993E-3</v>
      </c>
      <c r="X113" s="594">
        <v>1E-3</v>
      </c>
      <c r="Y113" s="590">
        <v>4.9999999999999992E-3</v>
      </c>
      <c r="Z113" s="594">
        <v>1E-3</v>
      </c>
      <c r="AA113" s="590">
        <v>14.023</v>
      </c>
      <c r="AB113" s="594">
        <v>55.265000000000001</v>
      </c>
      <c r="AC113" s="590">
        <v>5.3989999999999991</v>
      </c>
      <c r="AD113" s="594">
        <v>28.053000000000001</v>
      </c>
      <c r="AF113"/>
      <c r="AG113"/>
      <c r="AH113"/>
      <c r="AI113"/>
      <c r="BO113" s="85"/>
      <c r="BP113" s="85"/>
      <c r="BQ113" s="85"/>
      <c r="BR113" s="85"/>
    </row>
    <row r="114" spans="1:70">
      <c r="A114" s="164"/>
      <c r="B114" s="165" t="s">
        <v>402</v>
      </c>
      <c r="C114" s="590">
        <v>0</v>
      </c>
      <c r="D114" s="594">
        <v>0</v>
      </c>
      <c r="E114" s="590">
        <v>0</v>
      </c>
      <c r="F114" s="594">
        <v>0</v>
      </c>
      <c r="G114" s="590">
        <v>-17.239999999999998</v>
      </c>
      <c r="H114" s="594">
        <v>-96.063000000000002</v>
      </c>
      <c r="I114" s="590">
        <v>-9.7569999999999979</v>
      </c>
      <c r="J114" s="594">
        <v>-33.270000000000003</v>
      </c>
      <c r="K114" s="590">
        <v>0</v>
      </c>
      <c r="L114" s="594">
        <v>0</v>
      </c>
      <c r="M114" s="590">
        <v>0</v>
      </c>
      <c r="N114" s="594">
        <v>0</v>
      </c>
      <c r="O114" s="590">
        <v>0</v>
      </c>
      <c r="P114" s="594">
        <v>0</v>
      </c>
      <c r="Q114" s="590">
        <v>0</v>
      </c>
      <c r="R114" s="594">
        <v>0</v>
      </c>
      <c r="S114" s="590">
        <v>0</v>
      </c>
      <c r="T114" s="594">
        <v>0</v>
      </c>
      <c r="U114" s="590">
        <v>-0.371</v>
      </c>
      <c r="V114" s="594">
        <v>0</v>
      </c>
      <c r="W114" s="590">
        <v>0</v>
      </c>
      <c r="X114" s="594">
        <v>0</v>
      </c>
      <c r="Y114" s="590">
        <v>0</v>
      </c>
      <c r="Z114" s="594">
        <v>0</v>
      </c>
      <c r="AA114" s="590">
        <v>-17.239999999999998</v>
      </c>
      <c r="AB114" s="594">
        <v>-96.063000000000002</v>
      </c>
      <c r="AC114" s="590">
        <v>-10.127999999999998</v>
      </c>
      <c r="AD114" s="594">
        <v>-33.270000000000003</v>
      </c>
      <c r="AF114"/>
      <c r="AG114"/>
      <c r="AH114"/>
      <c r="AI114"/>
      <c r="BO114" s="85"/>
      <c r="BP114" s="85"/>
      <c r="BQ114" s="85"/>
      <c r="BR114" s="85"/>
    </row>
    <row r="115" spans="1:70" s="144" customFormat="1">
      <c r="A115" s="158"/>
      <c r="B115" s="181" t="s">
        <v>403</v>
      </c>
      <c r="C115" s="599">
        <v>0</v>
      </c>
      <c r="D115" s="593">
        <v>0</v>
      </c>
      <c r="E115" s="599">
        <v>0</v>
      </c>
      <c r="F115" s="593">
        <v>0</v>
      </c>
      <c r="G115" s="599">
        <v>10.427</v>
      </c>
      <c r="H115" s="593">
        <v>13.456</v>
      </c>
      <c r="I115" s="599">
        <v>7.7029999999999994</v>
      </c>
      <c r="J115" s="593">
        <v>7.6689999999999996</v>
      </c>
      <c r="K115" s="599">
        <v>-1.1659999999999999</v>
      </c>
      <c r="L115" s="593">
        <v>-17.379000000000001</v>
      </c>
      <c r="M115" s="599">
        <v>-3.653</v>
      </c>
      <c r="N115" s="593">
        <v>-14.579000000000001</v>
      </c>
      <c r="O115" s="599">
        <v>2.6349999999999998</v>
      </c>
      <c r="P115" s="593">
        <v>-3.3079999999999998</v>
      </c>
      <c r="Q115" s="599">
        <v>1.3489999999999998</v>
      </c>
      <c r="R115" s="593">
        <v>-2.331</v>
      </c>
      <c r="S115" s="599">
        <v>-0.97399999999999998</v>
      </c>
      <c r="T115" s="593">
        <v>0.187</v>
      </c>
      <c r="U115" s="599">
        <v>-0.371</v>
      </c>
      <c r="V115" s="593">
        <v>5.0000000000000044E-3</v>
      </c>
      <c r="W115" s="599">
        <v>-1E-3</v>
      </c>
      <c r="X115" s="593">
        <v>1.4E-2</v>
      </c>
      <c r="Y115" s="599">
        <v>-1E-3</v>
      </c>
      <c r="Z115" s="593">
        <v>7.0000000000000001E-3</v>
      </c>
      <c r="AA115" s="599">
        <v>10.920999999999999</v>
      </c>
      <c r="AB115" s="593">
        <v>-7.03</v>
      </c>
      <c r="AC115" s="599">
        <v>5.0269999999999992</v>
      </c>
      <c r="AD115" s="593">
        <v>-9.2289999999999992</v>
      </c>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row>
    <row r="116" spans="1:70">
      <c r="E116" s="705"/>
      <c r="F116" s="705"/>
      <c r="I116" s="705">
        <v>0</v>
      </c>
      <c r="J116" s="705">
        <v>0</v>
      </c>
      <c r="M116" s="705">
        <v>0</v>
      </c>
      <c r="N116" s="705">
        <v>0</v>
      </c>
      <c r="Q116" s="705">
        <v>0</v>
      </c>
      <c r="R116" s="705">
        <v>0</v>
      </c>
      <c r="S116" s="169"/>
      <c r="T116" s="169"/>
      <c r="U116" s="705">
        <v>0</v>
      </c>
      <c r="V116" s="705">
        <v>0</v>
      </c>
      <c r="W116" s="169"/>
      <c r="X116" s="169"/>
      <c r="Y116" s="705">
        <v>0</v>
      </c>
      <c r="Z116" s="705">
        <v>0</v>
      </c>
      <c r="AA116" s="169"/>
      <c r="AB116" s="169"/>
      <c r="AC116" s="705">
        <v>0</v>
      </c>
      <c r="AD116" s="705">
        <v>0</v>
      </c>
      <c r="AE116" s="169"/>
      <c r="AF116"/>
      <c r="AG116"/>
      <c r="AH116"/>
      <c r="AI116"/>
      <c r="BO116" s="85"/>
      <c r="BP116" s="85"/>
      <c r="BQ116" s="85"/>
      <c r="BR116" s="85"/>
    </row>
    <row r="117" spans="1:70" ht="25.5">
      <c r="A117" s="178"/>
      <c r="B117" s="165" t="s">
        <v>404</v>
      </c>
      <c r="C117" s="590">
        <v>0</v>
      </c>
      <c r="D117" s="594">
        <v>0</v>
      </c>
      <c r="E117" s="590">
        <v>0</v>
      </c>
      <c r="F117" s="594">
        <v>0</v>
      </c>
      <c r="G117" s="590">
        <v>0</v>
      </c>
      <c r="H117" s="594">
        <v>0</v>
      </c>
      <c r="I117" s="590">
        <v>0</v>
      </c>
      <c r="J117" s="594">
        <v>0</v>
      </c>
      <c r="K117" s="590">
        <v>0</v>
      </c>
      <c r="L117" s="594">
        <v>0</v>
      </c>
      <c r="M117" s="590">
        <v>0</v>
      </c>
      <c r="N117" s="594">
        <v>0</v>
      </c>
      <c r="O117" s="590">
        <v>0</v>
      </c>
      <c r="P117" s="594">
        <v>0</v>
      </c>
      <c r="Q117" s="590">
        <v>0</v>
      </c>
      <c r="R117" s="594">
        <v>0</v>
      </c>
      <c r="S117" s="590">
        <v>0</v>
      </c>
      <c r="T117" s="594">
        <v>0</v>
      </c>
      <c r="U117" s="590">
        <v>0</v>
      </c>
      <c r="V117" s="594">
        <v>0</v>
      </c>
      <c r="W117" s="590">
        <v>0</v>
      </c>
      <c r="X117" s="594">
        <v>0</v>
      </c>
      <c r="Y117" s="590">
        <v>0</v>
      </c>
      <c r="Z117" s="594">
        <v>0</v>
      </c>
      <c r="AA117" s="590">
        <v>0</v>
      </c>
      <c r="AB117" s="594">
        <v>0</v>
      </c>
      <c r="AC117" s="590">
        <v>0</v>
      </c>
      <c r="AD117" s="594">
        <v>0</v>
      </c>
      <c r="AF117"/>
      <c r="AG117"/>
      <c r="AH117"/>
      <c r="AI117"/>
      <c r="BO117" s="85"/>
      <c r="BP117" s="85"/>
      <c r="BQ117" s="85"/>
      <c r="BR117" s="85"/>
    </row>
    <row r="118" spans="1:70">
      <c r="A118" s="158"/>
      <c r="B118" s="181" t="s">
        <v>405</v>
      </c>
      <c r="C118" s="590">
        <v>0</v>
      </c>
      <c r="D118" s="593">
        <v>0</v>
      </c>
      <c r="E118" s="590">
        <v>0</v>
      </c>
      <c r="F118" s="593">
        <v>0</v>
      </c>
      <c r="G118" s="590">
        <v>0</v>
      </c>
      <c r="H118" s="593">
        <v>0</v>
      </c>
      <c r="I118" s="590">
        <v>0</v>
      </c>
      <c r="J118" s="593">
        <v>0</v>
      </c>
      <c r="K118" s="590">
        <v>0</v>
      </c>
      <c r="L118" s="593">
        <v>0</v>
      </c>
      <c r="M118" s="590">
        <v>0</v>
      </c>
      <c r="N118" s="593">
        <v>0</v>
      </c>
      <c r="O118" s="590">
        <v>0.70499999999999996</v>
      </c>
      <c r="P118" s="593">
        <v>0</v>
      </c>
      <c r="Q118" s="590">
        <v>0.70499999999999996</v>
      </c>
      <c r="R118" s="593">
        <v>0</v>
      </c>
      <c r="S118" s="590">
        <v>1E-3</v>
      </c>
      <c r="T118" s="593">
        <v>3.4000000000000002E-2</v>
      </c>
      <c r="U118" s="590">
        <v>0</v>
      </c>
      <c r="V118" s="593">
        <v>3.4000000000000002E-2</v>
      </c>
      <c r="W118" s="590">
        <v>0.02</v>
      </c>
      <c r="X118" s="593">
        <v>0</v>
      </c>
      <c r="Y118" s="590">
        <v>0.02</v>
      </c>
      <c r="Z118" s="593">
        <v>0</v>
      </c>
      <c r="AA118" s="590">
        <v>0.72599999999999998</v>
      </c>
      <c r="AB118" s="593">
        <v>3.4000000000000002E-2</v>
      </c>
      <c r="AC118" s="590">
        <v>0.72499999999999998</v>
      </c>
      <c r="AD118" s="593">
        <v>3.4000000000000002E-2</v>
      </c>
      <c r="AF118"/>
      <c r="AG118"/>
      <c r="AH118"/>
      <c r="AI118"/>
      <c r="BO118" s="85"/>
      <c r="BP118" s="85"/>
      <c r="BQ118" s="85"/>
      <c r="BR118" s="85"/>
    </row>
    <row r="119" spans="1:70">
      <c r="A119" s="158"/>
      <c r="B119" s="171" t="s">
        <v>406</v>
      </c>
      <c r="C119" s="590">
        <v>0</v>
      </c>
      <c r="D119" s="594">
        <v>0</v>
      </c>
      <c r="E119" s="590">
        <v>0</v>
      </c>
      <c r="F119" s="594">
        <v>0</v>
      </c>
      <c r="G119" s="590">
        <v>0</v>
      </c>
      <c r="H119" s="594">
        <v>0</v>
      </c>
      <c r="I119" s="590">
        <v>0</v>
      </c>
      <c r="J119" s="594">
        <v>0</v>
      </c>
      <c r="K119" s="590">
        <v>0</v>
      </c>
      <c r="L119" s="594">
        <v>0</v>
      </c>
      <c r="M119" s="590">
        <v>0</v>
      </c>
      <c r="N119" s="594">
        <v>0</v>
      </c>
      <c r="O119" s="590">
        <v>0.70499999999999996</v>
      </c>
      <c r="P119" s="594">
        <v>0</v>
      </c>
      <c r="Q119" s="590">
        <v>0.70499999999999996</v>
      </c>
      <c r="R119" s="594">
        <v>0</v>
      </c>
      <c r="S119" s="590">
        <v>0</v>
      </c>
      <c r="T119" s="594">
        <v>0</v>
      </c>
      <c r="U119" s="590">
        <v>0</v>
      </c>
      <c r="V119" s="594">
        <v>0</v>
      </c>
      <c r="W119" s="590">
        <v>0</v>
      </c>
      <c r="X119" s="594">
        <v>0</v>
      </c>
      <c r="Y119" s="590">
        <v>0</v>
      </c>
      <c r="Z119" s="594">
        <v>0</v>
      </c>
      <c r="AA119" s="590">
        <v>0.70499999999999996</v>
      </c>
      <c r="AB119" s="594">
        <v>0</v>
      </c>
      <c r="AC119" s="590">
        <v>0.70499999999999996</v>
      </c>
      <c r="AD119" s="594">
        <v>0</v>
      </c>
      <c r="AF119"/>
      <c r="AG119"/>
      <c r="AH119"/>
      <c r="AI119"/>
      <c r="BO119" s="85"/>
      <c r="BP119" s="85"/>
      <c r="BQ119" s="85"/>
      <c r="BR119" s="85"/>
    </row>
    <row r="120" spans="1:70">
      <c r="A120" s="158"/>
      <c r="B120" s="171" t="s">
        <v>407</v>
      </c>
      <c r="C120" s="590">
        <v>0</v>
      </c>
      <c r="D120" s="594">
        <v>0</v>
      </c>
      <c r="E120" s="590">
        <v>0</v>
      </c>
      <c r="F120" s="594">
        <v>0</v>
      </c>
      <c r="G120" s="590">
        <v>0</v>
      </c>
      <c r="H120" s="594">
        <v>0</v>
      </c>
      <c r="I120" s="590">
        <v>0</v>
      </c>
      <c r="J120" s="594">
        <v>0</v>
      </c>
      <c r="K120" s="590">
        <v>0</v>
      </c>
      <c r="L120" s="594">
        <v>0</v>
      </c>
      <c r="M120" s="590">
        <v>0</v>
      </c>
      <c r="N120" s="594">
        <v>0</v>
      </c>
      <c r="O120" s="590">
        <v>0</v>
      </c>
      <c r="P120" s="594">
        <v>0</v>
      </c>
      <c r="Q120" s="590">
        <v>0</v>
      </c>
      <c r="R120" s="594">
        <v>0</v>
      </c>
      <c r="S120" s="590">
        <v>1E-3</v>
      </c>
      <c r="T120" s="594">
        <v>3.4000000000000002E-2</v>
      </c>
      <c r="U120" s="590">
        <v>0</v>
      </c>
      <c r="V120" s="594">
        <v>3.4000000000000002E-2</v>
      </c>
      <c r="W120" s="590">
        <v>0.02</v>
      </c>
      <c r="X120" s="594">
        <v>0</v>
      </c>
      <c r="Y120" s="590">
        <v>0.02</v>
      </c>
      <c r="Z120" s="594">
        <v>0</v>
      </c>
      <c r="AA120" s="590">
        <v>2.1000000000000001E-2</v>
      </c>
      <c r="AB120" s="594">
        <v>3.4000000000000002E-2</v>
      </c>
      <c r="AC120" s="590">
        <v>0.02</v>
      </c>
      <c r="AD120" s="594">
        <v>3.4000000000000002E-2</v>
      </c>
      <c r="AF120"/>
      <c r="AG120"/>
      <c r="AH120"/>
      <c r="AI120"/>
      <c r="BO120" s="85"/>
      <c r="BP120" s="85"/>
      <c r="BQ120" s="85"/>
      <c r="BR120" s="85"/>
    </row>
    <row r="121" spans="1:70">
      <c r="E121" s="705"/>
      <c r="F121" s="705"/>
      <c r="I121" s="705">
        <v>0</v>
      </c>
      <c r="J121" s="705">
        <v>0</v>
      </c>
      <c r="M121" s="705">
        <v>0</v>
      </c>
      <c r="N121" s="705">
        <v>0</v>
      </c>
      <c r="Q121" s="705">
        <v>0</v>
      </c>
      <c r="R121" s="705">
        <v>0</v>
      </c>
      <c r="S121" s="169"/>
      <c r="T121" s="169"/>
      <c r="U121" s="705">
        <v>0</v>
      </c>
      <c r="V121" s="705">
        <v>0</v>
      </c>
      <c r="W121" s="169"/>
      <c r="X121" s="169"/>
      <c r="Y121" s="705">
        <v>0</v>
      </c>
      <c r="Z121" s="705">
        <v>0</v>
      </c>
      <c r="AA121" s="169"/>
      <c r="AB121" s="169"/>
      <c r="AC121" s="705">
        <v>0</v>
      </c>
      <c r="AD121" s="705">
        <v>0</v>
      </c>
      <c r="AE121" s="169"/>
      <c r="AF121"/>
      <c r="AG121"/>
      <c r="AH121"/>
      <c r="AI121"/>
      <c r="BO121" s="85"/>
      <c r="BP121" s="85"/>
      <c r="BQ121" s="85"/>
      <c r="BR121" s="85"/>
    </row>
    <row r="122" spans="1:70" s="144" customFormat="1">
      <c r="A122" s="158" t="s">
        <v>424</v>
      </c>
      <c r="B122" s="181"/>
      <c r="C122" s="599">
        <v>0</v>
      </c>
      <c r="D122" s="593">
        <v>0</v>
      </c>
      <c r="E122" s="599">
        <v>0</v>
      </c>
      <c r="F122" s="593">
        <v>0</v>
      </c>
      <c r="G122" s="599">
        <v>12.539</v>
      </c>
      <c r="H122" s="593">
        <v>-67.375</v>
      </c>
      <c r="I122" s="599">
        <v>6.9259999999999993</v>
      </c>
      <c r="J122" s="593">
        <v>-14.250999999999998</v>
      </c>
      <c r="K122" s="599">
        <v>139.755</v>
      </c>
      <c r="L122" s="593">
        <v>206.678</v>
      </c>
      <c r="M122" s="599">
        <v>70.992999999999995</v>
      </c>
      <c r="N122" s="593">
        <v>107.358</v>
      </c>
      <c r="O122" s="599">
        <v>305.69600000000003</v>
      </c>
      <c r="P122" s="593">
        <v>257.52</v>
      </c>
      <c r="Q122" s="599">
        <v>141.10600000000002</v>
      </c>
      <c r="R122" s="593">
        <v>124.74999999999997</v>
      </c>
      <c r="S122" s="599">
        <v>69.891999999999996</v>
      </c>
      <c r="T122" s="593">
        <v>29.262</v>
      </c>
      <c r="U122" s="599">
        <v>28.644999999999996</v>
      </c>
      <c r="V122" s="593">
        <v>1.2439999999999998</v>
      </c>
      <c r="W122" s="599">
        <v>0.02</v>
      </c>
      <c r="X122" s="593">
        <v>-2.1999999999999999E-2</v>
      </c>
      <c r="Y122" s="599">
        <v>0.02</v>
      </c>
      <c r="Z122" s="593">
        <v>-1.6999999999999998E-2</v>
      </c>
      <c r="AA122" s="599">
        <v>527.90200000000004</v>
      </c>
      <c r="AB122" s="593">
        <v>426.06299999999999</v>
      </c>
      <c r="AC122" s="599">
        <v>247.69000000000005</v>
      </c>
      <c r="AD122" s="593">
        <v>219.08399999999997</v>
      </c>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row>
    <row r="123" spans="1:70">
      <c r="E123" s="705"/>
      <c r="F123" s="705"/>
      <c r="I123" s="705">
        <v>0</v>
      </c>
      <c r="J123" s="705">
        <v>0</v>
      </c>
      <c r="M123" s="705">
        <v>0</v>
      </c>
      <c r="N123" s="705">
        <v>0</v>
      </c>
      <c r="Q123" s="705">
        <v>0</v>
      </c>
      <c r="R123" s="705">
        <v>0</v>
      </c>
      <c r="S123" s="169"/>
      <c r="T123" s="169"/>
      <c r="U123" s="705">
        <v>0</v>
      </c>
      <c r="V123" s="705">
        <v>0</v>
      </c>
      <c r="W123" s="169"/>
      <c r="X123" s="169"/>
      <c r="Y123" s="705">
        <v>0</v>
      </c>
      <c r="Z123" s="705">
        <v>0</v>
      </c>
      <c r="AA123" s="169"/>
      <c r="AB123" s="169"/>
      <c r="AC123" s="705">
        <v>0</v>
      </c>
      <c r="AD123" s="705">
        <v>0</v>
      </c>
      <c r="AE123" s="169"/>
      <c r="AF123"/>
      <c r="AG123"/>
      <c r="AH123"/>
      <c r="AI123"/>
      <c r="BO123" s="85"/>
      <c r="BP123" s="85"/>
      <c r="BQ123" s="85"/>
      <c r="BR123" s="85"/>
    </row>
    <row r="124" spans="1:70">
      <c r="A124" s="164"/>
      <c r="B124" s="165" t="s">
        <v>409</v>
      </c>
      <c r="C124" s="590">
        <v>0</v>
      </c>
      <c r="D124" s="594">
        <v>0</v>
      </c>
      <c r="E124" s="590">
        <v>0</v>
      </c>
      <c r="F124" s="594">
        <v>0</v>
      </c>
      <c r="G124" s="590">
        <v>-8.2080000000000002</v>
      </c>
      <c r="H124" s="594">
        <v>16.885000000000002</v>
      </c>
      <c r="I124" s="590">
        <v>-5.5120000000000005</v>
      </c>
      <c r="J124" s="594">
        <v>9.9700000000000024</v>
      </c>
      <c r="K124" s="590">
        <v>-40.445</v>
      </c>
      <c r="L124" s="594">
        <v>-54.911999999999999</v>
      </c>
      <c r="M124" s="590">
        <v>-21.696000000000002</v>
      </c>
      <c r="N124" s="594">
        <v>-28.501999999999999</v>
      </c>
      <c r="O124" s="590">
        <v>-96.53</v>
      </c>
      <c r="P124" s="594">
        <v>-77.73</v>
      </c>
      <c r="Q124" s="590">
        <v>-47.664999999999999</v>
      </c>
      <c r="R124" s="594">
        <v>-34.255000000000003</v>
      </c>
      <c r="S124" s="590">
        <v>-23.431000000000001</v>
      </c>
      <c r="T124" s="594">
        <v>-11.244999999999999</v>
      </c>
      <c r="U124" s="590">
        <v>-11.123000000000001</v>
      </c>
      <c r="V124" s="594">
        <v>-1.7050000000000001</v>
      </c>
      <c r="W124" s="590">
        <v>0</v>
      </c>
      <c r="X124" s="594">
        <v>0</v>
      </c>
      <c r="Y124" s="590">
        <v>0</v>
      </c>
      <c r="Z124" s="594">
        <v>0</v>
      </c>
      <c r="AA124" s="590">
        <v>-168.614</v>
      </c>
      <c r="AB124" s="594">
        <v>-127.002</v>
      </c>
      <c r="AC124" s="590">
        <v>-85.996000000000009</v>
      </c>
      <c r="AD124" s="594">
        <v>-54.49199999999999</v>
      </c>
      <c r="AF124"/>
      <c r="AG124"/>
      <c r="AH124"/>
      <c r="AI124"/>
      <c r="BO124" s="85"/>
      <c r="BP124" s="85"/>
      <c r="BQ124" s="85"/>
      <c r="BR124" s="85"/>
    </row>
    <row r="125" spans="1:70">
      <c r="E125" s="705"/>
      <c r="F125" s="705"/>
      <c r="I125" s="705">
        <v>0</v>
      </c>
      <c r="J125" s="705">
        <v>0</v>
      </c>
      <c r="M125" s="705">
        <v>0</v>
      </c>
      <c r="N125" s="705">
        <v>0</v>
      </c>
      <c r="Q125" s="705">
        <v>0</v>
      </c>
      <c r="R125" s="705">
        <v>0</v>
      </c>
      <c r="S125" s="169"/>
      <c r="T125" s="169"/>
      <c r="U125" s="705">
        <v>0</v>
      </c>
      <c r="V125" s="705">
        <v>0</v>
      </c>
      <c r="W125" s="169"/>
      <c r="X125" s="169"/>
      <c r="Y125" s="705">
        <v>0</v>
      </c>
      <c r="Z125" s="705">
        <v>0</v>
      </c>
      <c r="AA125" s="169"/>
      <c r="AB125" s="169"/>
      <c r="AC125" s="705">
        <v>0</v>
      </c>
      <c r="AD125" s="705">
        <v>0</v>
      </c>
      <c r="AE125" s="169"/>
      <c r="AF125"/>
      <c r="AG125"/>
      <c r="AH125"/>
      <c r="AI125"/>
      <c r="BO125" s="85"/>
      <c r="BP125" s="85"/>
      <c r="BQ125" s="85"/>
      <c r="BR125" s="85"/>
    </row>
    <row r="126" spans="1:70" s="144" customFormat="1">
      <c r="A126" s="158" t="s">
        <v>410</v>
      </c>
      <c r="B126" s="181"/>
      <c r="C126" s="599">
        <v>0</v>
      </c>
      <c r="D126" s="593">
        <v>0</v>
      </c>
      <c r="E126" s="599">
        <v>0</v>
      </c>
      <c r="F126" s="593">
        <v>0</v>
      </c>
      <c r="G126" s="599">
        <v>4.3310000000000004</v>
      </c>
      <c r="H126" s="593">
        <v>-50.49</v>
      </c>
      <c r="I126" s="599">
        <v>1.4140000000000006</v>
      </c>
      <c r="J126" s="593">
        <v>-4.2809999999999988</v>
      </c>
      <c r="K126" s="599">
        <v>99.31</v>
      </c>
      <c r="L126" s="593">
        <v>151.76599999999999</v>
      </c>
      <c r="M126" s="599">
        <v>49.297000000000004</v>
      </c>
      <c r="N126" s="593">
        <v>78.855999999999995</v>
      </c>
      <c r="O126" s="599">
        <v>209.166</v>
      </c>
      <c r="P126" s="593">
        <v>179.79</v>
      </c>
      <c r="Q126" s="599">
        <v>93.441000000000003</v>
      </c>
      <c r="R126" s="593">
        <v>90.49499999999999</v>
      </c>
      <c r="S126" s="599">
        <v>46.460999999999999</v>
      </c>
      <c r="T126" s="593">
        <v>18.016999999999999</v>
      </c>
      <c r="U126" s="599">
        <v>17.521999999999998</v>
      </c>
      <c r="V126" s="593">
        <v>-0.46100000000000207</v>
      </c>
      <c r="W126" s="599">
        <v>0.02</v>
      </c>
      <c r="X126" s="593">
        <v>-2.1999999999999999E-2</v>
      </c>
      <c r="Y126" s="599">
        <v>0.02</v>
      </c>
      <c r="Z126" s="593">
        <v>-1.6999999999999998E-2</v>
      </c>
      <c r="AA126" s="599">
        <v>359.28800000000001</v>
      </c>
      <c r="AB126" s="593">
        <v>299.06099999999998</v>
      </c>
      <c r="AC126" s="599">
        <v>161.69400000000002</v>
      </c>
      <c r="AD126" s="593">
        <v>164.59199999999998</v>
      </c>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row>
    <row r="127" spans="1:70">
      <c r="A127" s="164"/>
      <c r="B127" s="165" t="s">
        <v>411</v>
      </c>
      <c r="C127" s="590">
        <v>0</v>
      </c>
      <c r="D127" s="594">
        <v>0</v>
      </c>
      <c r="E127" s="590">
        <v>0</v>
      </c>
      <c r="F127" s="594">
        <v>0</v>
      </c>
      <c r="G127" s="590">
        <v>0</v>
      </c>
      <c r="H127" s="594">
        <v>0</v>
      </c>
      <c r="I127" s="590">
        <v>0</v>
      </c>
      <c r="J127" s="594">
        <v>0</v>
      </c>
      <c r="K127" s="590">
        <v>0</v>
      </c>
      <c r="L127" s="594">
        <v>0</v>
      </c>
      <c r="M127" s="590">
        <v>0</v>
      </c>
      <c r="N127" s="594">
        <v>0</v>
      </c>
      <c r="O127" s="590">
        <v>0</v>
      </c>
      <c r="P127" s="594">
        <v>0</v>
      </c>
      <c r="Q127" s="590">
        <v>0</v>
      </c>
      <c r="R127" s="594">
        <v>0</v>
      </c>
      <c r="S127" s="590">
        <v>0</v>
      </c>
      <c r="T127" s="594">
        <v>0</v>
      </c>
      <c r="U127" s="590">
        <v>0</v>
      </c>
      <c r="V127" s="594">
        <v>0</v>
      </c>
      <c r="W127" s="590">
        <v>0</v>
      </c>
      <c r="X127" s="594">
        <v>0</v>
      </c>
      <c r="Y127" s="590">
        <v>0</v>
      </c>
      <c r="Z127" s="594">
        <v>0</v>
      </c>
      <c r="AA127" s="590">
        <v>0</v>
      </c>
      <c r="AB127" s="594">
        <v>0</v>
      </c>
      <c r="AC127" s="590">
        <v>0</v>
      </c>
      <c r="AD127" s="594">
        <v>0</v>
      </c>
      <c r="AF127"/>
      <c r="AG127"/>
      <c r="AH127"/>
      <c r="AI127"/>
      <c r="BO127" s="85"/>
      <c r="BP127" s="85"/>
      <c r="BQ127" s="85"/>
      <c r="BR127" s="85"/>
    </row>
    <row r="128" spans="1:70" s="144" customFormat="1">
      <c r="A128" s="172" t="s">
        <v>412</v>
      </c>
      <c r="B128" s="159"/>
      <c r="C128" s="599">
        <v>0</v>
      </c>
      <c r="D128" s="593">
        <v>0</v>
      </c>
      <c r="E128" s="599">
        <v>0</v>
      </c>
      <c r="F128" s="593">
        <v>0</v>
      </c>
      <c r="G128" s="599">
        <v>4.3310000000000004</v>
      </c>
      <c r="H128" s="593">
        <v>-50.49</v>
      </c>
      <c r="I128" s="599">
        <v>1.4140000000000006</v>
      </c>
      <c r="J128" s="593">
        <v>-4.2809999999999988</v>
      </c>
      <c r="K128" s="599">
        <v>99.31</v>
      </c>
      <c r="L128" s="593">
        <v>151.76599999999999</v>
      </c>
      <c r="M128" s="599">
        <v>49.297000000000004</v>
      </c>
      <c r="N128" s="593">
        <v>78.855999999999995</v>
      </c>
      <c r="O128" s="599">
        <v>209.166</v>
      </c>
      <c r="P128" s="593">
        <v>179.79</v>
      </c>
      <c r="Q128" s="599">
        <v>93.441000000000003</v>
      </c>
      <c r="R128" s="593">
        <v>90.49499999999999</v>
      </c>
      <c r="S128" s="599">
        <v>46.460999999999999</v>
      </c>
      <c r="T128" s="593">
        <v>18.016999999999999</v>
      </c>
      <c r="U128" s="599">
        <v>17.521999999999998</v>
      </c>
      <c r="V128" s="593">
        <v>-0.46100000000000207</v>
      </c>
      <c r="W128" s="599">
        <v>0.02</v>
      </c>
      <c r="X128" s="593">
        <v>-2.1999999999999999E-2</v>
      </c>
      <c r="Y128" s="599">
        <v>0.02</v>
      </c>
      <c r="Z128" s="593">
        <v>-1.6999999999999998E-2</v>
      </c>
      <c r="AA128" s="599">
        <v>359.28800000000001</v>
      </c>
      <c r="AB128" s="593">
        <v>299.06099999999998</v>
      </c>
      <c r="AC128" s="599">
        <v>161.69400000000002</v>
      </c>
      <c r="AD128" s="593">
        <v>164.59199999999998</v>
      </c>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row>
    <row r="129" spans="1:70">
      <c r="E129" s="183"/>
      <c r="F129" s="183"/>
      <c r="Q129" s="169"/>
      <c r="R129" s="169"/>
      <c r="AF129"/>
      <c r="AG129"/>
      <c r="AH129"/>
      <c r="AI129"/>
      <c r="BO129" s="85"/>
      <c r="BP129" s="85"/>
      <c r="BQ129" s="85"/>
      <c r="BR129" s="85"/>
    </row>
    <row r="130" spans="1:70">
      <c r="C130" s="183"/>
      <c r="D130" s="183"/>
    </row>
    <row r="131" spans="1:70">
      <c r="C131" s="202"/>
      <c r="O131" s="157"/>
      <c r="P131" s="157"/>
    </row>
    <row r="132" spans="1:70">
      <c r="A132" s="909" t="s">
        <v>0</v>
      </c>
      <c r="B132" s="910"/>
      <c r="C132" s="907" t="s">
        <v>223</v>
      </c>
      <c r="D132" s="908"/>
      <c r="E132" s="907" t="s">
        <v>5</v>
      </c>
      <c r="F132" s="908"/>
      <c r="G132" s="907" t="s">
        <v>6</v>
      </c>
      <c r="H132" s="908"/>
      <c r="I132" s="907" t="s">
        <v>7</v>
      </c>
      <c r="J132" s="908"/>
      <c r="K132" s="907" t="s">
        <v>44</v>
      </c>
      <c r="L132" s="908"/>
      <c r="M132" s="907" t="s">
        <v>325</v>
      </c>
      <c r="N132" s="908"/>
      <c r="O132" s="907" t="s">
        <v>47</v>
      </c>
      <c r="P132" s="908"/>
      <c r="AH132"/>
      <c r="AI132"/>
      <c r="BQ132" s="85"/>
      <c r="BR132" s="85"/>
    </row>
    <row r="133" spans="1:70">
      <c r="A133" s="915" t="s">
        <v>414</v>
      </c>
      <c r="B133" s="920"/>
      <c r="C133" s="586" t="s">
        <v>504</v>
      </c>
      <c r="D133" s="269" t="s">
        <v>505</v>
      </c>
      <c r="E133" s="586" t="s">
        <v>504</v>
      </c>
      <c r="F133" s="269" t="s">
        <v>505</v>
      </c>
      <c r="G133" s="586" t="s">
        <v>504</v>
      </c>
      <c r="H133" s="269" t="s">
        <v>505</v>
      </c>
      <c r="I133" s="586" t="s">
        <v>504</v>
      </c>
      <c r="J133" s="269" t="s">
        <v>505</v>
      </c>
      <c r="K133" s="586" t="s">
        <v>504</v>
      </c>
      <c r="L133" s="269" t="s">
        <v>505</v>
      </c>
      <c r="M133" s="586" t="s">
        <v>504</v>
      </c>
      <c r="N133" s="269" t="s">
        <v>505</v>
      </c>
      <c r="O133" s="586" t="s">
        <v>504</v>
      </c>
      <c r="P133" s="269" t="s">
        <v>505</v>
      </c>
      <c r="AH133"/>
      <c r="AI133"/>
      <c r="BQ133" s="85"/>
      <c r="BR133" s="85"/>
    </row>
    <row r="134" spans="1:70">
      <c r="A134" s="921"/>
      <c r="B134" s="922"/>
      <c r="C134" s="587" t="s">
        <v>222</v>
      </c>
      <c r="D134" s="270" t="s">
        <v>222</v>
      </c>
      <c r="E134" s="587" t="s">
        <v>222</v>
      </c>
      <c r="F134" s="270" t="s">
        <v>222</v>
      </c>
      <c r="G134" s="587" t="s">
        <v>222</v>
      </c>
      <c r="H134" s="270" t="s">
        <v>222</v>
      </c>
      <c r="I134" s="587" t="s">
        <v>222</v>
      </c>
      <c r="J134" s="270" t="s">
        <v>222</v>
      </c>
      <c r="K134" s="587" t="s">
        <v>222</v>
      </c>
      <c r="L134" s="270" t="s">
        <v>222</v>
      </c>
      <c r="M134" s="587" t="s">
        <v>222</v>
      </c>
      <c r="N134" s="270" t="s">
        <v>222</v>
      </c>
      <c r="O134" s="587" t="s">
        <v>222</v>
      </c>
      <c r="P134" s="270" t="s">
        <v>222</v>
      </c>
      <c r="AH134"/>
      <c r="AI134"/>
      <c r="BQ134" s="85"/>
      <c r="BR134" s="85"/>
    </row>
    <row r="135" spans="1:70">
      <c r="E135" s="595"/>
      <c r="F135" s="595"/>
      <c r="G135" s="595"/>
      <c r="H135" s="595"/>
      <c r="I135" s="595"/>
      <c r="J135" s="595"/>
      <c r="K135" s="595"/>
      <c r="L135" s="595"/>
      <c r="M135" s="595"/>
      <c r="N135" s="595"/>
      <c r="O135" s="595"/>
      <c r="P135" s="595"/>
      <c r="AH135"/>
      <c r="AI135"/>
      <c r="BQ135" s="85"/>
      <c r="BR135" s="85"/>
    </row>
    <row r="136" spans="1:70">
      <c r="A136" s="158"/>
      <c r="B136" s="171" t="s">
        <v>415</v>
      </c>
      <c r="C136" s="590">
        <v>0</v>
      </c>
      <c r="D136" s="594">
        <v>0</v>
      </c>
      <c r="E136" s="590">
        <v>-0.875</v>
      </c>
      <c r="F136" s="594">
        <v>8.3010000000000002</v>
      </c>
      <c r="G136" s="590">
        <v>172.465</v>
      </c>
      <c r="H136" s="594">
        <v>190.97200000000001</v>
      </c>
      <c r="I136" s="590">
        <v>-135.09399999999999</v>
      </c>
      <c r="J136" s="594">
        <v>109.11499999999999</v>
      </c>
      <c r="K136" s="590">
        <v>40.527000000000001</v>
      </c>
      <c r="L136" s="594">
        <v>42.654000000000003</v>
      </c>
      <c r="M136" s="590">
        <v>0</v>
      </c>
      <c r="N136" s="594">
        <v>-3.5000000000000003E-2</v>
      </c>
      <c r="O136" s="590">
        <v>77.022999999999996</v>
      </c>
      <c r="P136" s="594">
        <v>351.00700000000001</v>
      </c>
      <c r="AH136"/>
      <c r="AI136"/>
      <c r="BQ136" s="85"/>
      <c r="BR136" s="85"/>
    </row>
    <row r="137" spans="1:70">
      <c r="A137" s="158"/>
      <c r="B137" s="171" t="s">
        <v>416</v>
      </c>
      <c r="C137" s="590">
        <v>0</v>
      </c>
      <c r="D137" s="594">
        <v>0</v>
      </c>
      <c r="E137" s="590">
        <v>28.132999999999999</v>
      </c>
      <c r="F137" s="594">
        <v>0.17399999999999999</v>
      </c>
      <c r="G137" s="590">
        <v>-157.81700000000001</v>
      </c>
      <c r="H137" s="594">
        <v>-1238.991</v>
      </c>
      <c r="I137" s="590">
        <v>-132.50399999999999</v>
      </c>
      <c r="J137" s="594">
        <v>-117.61</v>
      </c>
      <c r="K137" s="590">
        <v>-7.67</v>
      </c>
      <c r="L137" s="594">
        <v>-18.809000000000001</v>
      </c>
      <c r="M137" s="590">
        <v>-9.5</v>
      </c>
      <c r="N137" s="594">
        <v>-2.6819999999999999</v>
      </c>
      <c r="O137" s="590">
        <v>-279.358</v>
      </c>
      <c r="P137" s="594">
        <v>-1377.9179999999999</v>
      </c>
      <c r="AH137"/>
      <c r="AI137"/>
      <c r="BQ137" s="85"/>
      <c r="BR137" s="85"/>
    </row>
    <row r="138" spans="1:70">
      <c r="A138" s="158"/>
      <c r="B138" s="171" t="s">
        <v>417</v>
      </c>
      <c r="C138" s="590">
        <v>0</v>
      </c>
      <c r="D138" s="594">
        <v>0</v>
      </c>
      <c r="E138" s="590">
        <v>-20.221</v>
      </c>
      <c r="F138" s="594">
        <v>-6.3109999999999999</v>
      </c>
      <c r="G138" s="590">
        <v>-170.86500000000001</v>
      </c>
      <c r="H138" s="594">
        <v>579.85900000000004</v>
      </c>
      <c r="I138" s="590">
        <v>-240.27199999999999</v>
      </c>
      <c r="J138" s="594">
        <v>-79.721999999999994</v>
      </c>
      <c r="K138" s="590">
        <v>-40.033999999999999</v>
      </c>
      <c r="L138" s="594">
        <v>-10.147</v>
      </c>
      <c r="M138" s="590">
        <v>9.5</v>
      </c>
      <c r="N138" s="594">
        <v>0</v>
      </c>
      <c r="O138" s="590">
        <v>-461.892</v>
      </c>
      <c r="P138" s="594">
        <v>483.67899999999997</v>
      </c>
      <c r="AH138"/>
      <c r="AI138"/>
      <c r="BQ138" s="85"/>
      <c r="BR138" s="85"/>
    </row>
    <row r="139" spans="1:70">
      <c r="O139" s="85"/>
      <c r="P139" s="85"/>
      <c r="AH139"/>
      <c r="AI139"/>
      <c r="BQ139" s="85"/>
      <c r="BR139" s="85"/>
    </row>
    <row r="146" spans="3:11">
      <c r="C146" s="157">
        <v>0</v>
      </c>
      <c r="D146" s="157">
        <v>0</v>
      </c>
      <c r="E146" s="157"/>
      <c r="F146" s="157"/>
      <c r="G146" s="157"/>
      <c r="H146" s="157"/>
      <c r="I146" s="157"/>
      <c r="J146" s="157"/>
      <c r="K146" s="157"/>
    </row>
  </sheetData>
  <mergeCells count="55">
    <mergeCell ref="M132:N132"/>
    <mergeCell ref="O132:P132"/>
    <mergeCell ref="S75:V75"/>
    <mergeCell ref="S76:T76"/>
    <mergeCell ref="U76:V76"/>
    <mergeCell ref="O76:P76"/>
    <mergeCell ref="Q76:R76"/>
    <mergeCell ref="O75:R75"/>
    <mergeCell ref="A77:B78"/>
    <mergeCell ref="G35:H35"/>
    <mergeCell ref="A36:B37"/>
    <mergeCell ref="G76:H76"/>
    <mergeCell ref="C75:F75"/>
    <mergeCell ref="G75:J75"/>
    <mergeCell ref="A75:B75"/>
    <mergeCell ref="C76:D76"/>
    <mergeCell ref="I76:J76"/>
    <mergeCell ref="C74:AD74"/>
    <mergeCell ref="E76:F76"/>
    <mergeCell ref="K76:L76"/>
    <mergeCell ref="M76:N76"/>
    <mergeCell ref="AC76:AD76"/>
    <mergeCell ref="AA75:AD75"/>
    <mergeCell ref="W75:Z75"/>
    <mergeCell ref="W76:X76"/>
    <mergeCell ref="Y76:Z76"/>
    <mergeCell ref="K75:N75"/>
    <mergeCell ref="AA76:AB76"/>
    <mergeCell ref="I132:J132"/>
    <mergeCell ref="K132:L132"/>
    <mergeCell ref="A133:B134"/>
    <mergeCell ref="A132:B132"/>
    <mergeCell ref="C132:D132"/>
    <mergeCell ref="E132:F132"/>
    <mergeCell ref="G132:H132"/>
    <mergeCell ref="A4:B5"/>
    <mergeCell ref="A34:B34"/>
    <mergeCell ref="M35:N35"/>
    <mergeCell ref="K35:L35"/>
    <mergeCell ref="O35:P35"/>
    <mergeCell ref="A35:B35"/>
    <mergeCell ref="C35:D35"/>
    <mergeCell ref="E35:F35"/>
    <mergeCell ref="I35:J35"/>
    <mergeCell ref="C34:P34"/>
    <mergeCell ref="A2:B2"/>
    <mergeCell ref="A3:B3"/>
    <mergeCell ref="C3:D3"/>
    <mergeCell ref="O3:P3"/>
    <mergeCell ref="M3:N3"/>
    <mergeCell ref="E3:F3"/>
    <mergeCell ref="G3:H3"/>
    <mergeCell ref="I3:J3"/>
    <mergeCell ref="K3:L3"/>
    <mergeCell ref="C1:P2"/>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U145"/>
  <sheetViews>
    <sheetView showGridLines="0" topLeftCell="C101" workbookViewId="0">
      <selection activeCell="L132" sqref="L132"/>
    </sheetView>
  </sheetViews>
  <sheetFormatPr baseColWidth="10" defaultColWidth="11.42578125" defaultRowHeight="12.75"/>
  <cols>
    <col min="1" max="1" width="6" style="162" customWidth="1"/>
    <col min="2" max="2" width="70.140625" style="162" customWidth="1"/>
    <col min="3" max="3" width="18.28515625" style="162" customWidth="1"/>
    <col min="4" max="4" width="19.28515625" style="162" customWidth="1"/>
    <col min="5" max="5" width="18.28515625" style="162" customWidth="1"/>
    <col min="6" max="6" width="18.140625" style="162" bestFit="1" customWidth="1"/>
    <col min="7" max="7" width="18.85546875" style="162" customWidth="1"/>
    <col min="8" max="8" width="19.7109375" style="162" customWidth="1"/>
    <col min="9" max="9" width="17.85546875" style="162" customWidth="1"/>
    <col min="10" max="10" width="18.5703125" style="162" customWidth="1"/>
    <col min="11" max="11" width="18.28515625" style="162" customWidth="1"/>
    <col min="12" max="12" width="18.85546875" style="162" customWidth="1"/>
    <col min="13" max="13" width="17.85546875" style="162" customWidth="1"/>
    <col min="14" max="14" width="19.140625" style="162" customWidth="1"/>
    <col min="15" max="15" width="18.5703125" style="162" customWidth="1"/>
    <col min="16" max="16" width="18.7109375" style="162" customWidth="1"/>
    <col min="17" max="17" width="16.140625" style="109" customWidth="1"/>
    <col min="18" max="18" width="15.140625" style="109" customWidth="1"/>
    <col min="19" max="19" width="16.5703125" style="109" customWidth="1"/>
    <col min="20" max="20" width="14" style="109" customWidth="1"/>
    <col min="21" max="21" width="16.28515625" style="109" customWidth="1"/>
    <col min="22" max="22" width="13.140625" style="109" customWidth="1"/>
    <col min="23" max="23" width="16.5703125" style="109" customWidth="1"/>
    <col min="24" max="24" width="15.7109375" style="109" customWidth="1"/>
    <col min="25" max="25" width="13.140625" style="109" customWidth="1"/>
    <col min="26" max="26" width="13.85546875" style="109" customWidth="1"/>
    <col min="27" max="27" width="15" style="109" customWidth="1"/>
    <col min="28" max="28" width="14.85546875" style="109" customWidth="1"/>
    <col min="29" max="29" width="15.85546875" style="109" customWidth="1"/>
    <col min="30" max="30" width="14.42578125" style="109" customWidth="1"/>
    <col min="31" max="31" width="11.42578125" style="109"/>
    <col min="33" max="33" width="42.85546875" customWidth="1"/>
    <col min="48" max="16384" width="11.42578125" style="109"/>
  </cols>
  <sheetData>
    <row r="2" spans="1:47">
      <c r="A2" s="936" t="s">
        <v>418</v>
      </c>
      <c r="B2" s="937"/>
      <c r="C2" s="907" t="s">
        <v>53</v>
      </c>
      <c r="D2" s="919"/>
      <c r="E2" s="919"/>
      <c r="F2" s="919"/>
      <c r="G2" s="919"/>
      <c r="H2" s="919"/>
      <c r="I2" s="919"/>
      <c r="J2" s="919"/>
      <c r="K2" s="919"/>
      <c r="L2" s="919"/>
      <c r="M2" s="919"/>
      <c r="N2" s="919"/>
      <c r="O2" s="109"/>
      <c r="P2" s="109"/>
      <c r="AD2"/>
      <c r="AE2"/>
      <c r="AT2" s="109"/>
      <c r="AU2" s="109"/>
    </row>
    <row r="3" spans="1:47">
      <c r="A3" s="909" t="s">
        <v>0</v>
      </c>
      <c r="B3" s="910"/>
      <c r="C3" s="907" t="s">
        <v>223</v>
      </c>
      <c r="D3" s="908"/>
      <c r="E3" s="907" t="s">
        <v>5</v>
      </c>
      <c r="F3" s="908"/>
      <c r="G3" s="907" t="s">
        <v>6</v>
      </c>
      <c r="H3" s="908"/>
      <c r="I3" s="907" t="s">
        <v>7</v>
      </c>
      <c r="J3" s="908"/>
      <c r="K3" s="907" t="s">
        <v>325</v>
      </c>
      <c r="L3" s="908"/>
      <c r="M3" s="907" t="s">
        <v>47</v>
      </c>
      <c r="N3" s="908"/>
      <c r="O3" s="109"/>
      <c r="P3" s="109"/>
      <c r="AD3"/>
      <c r="AE3"/>
      <c r="AT3" s="109"/>
      <c r="AU3" s="109"/>
    </row>
    <row r="4" spans="1:47">
      <c r="A4" s="939" t="s">
        <v>326</v>
      </c>
      <c r="B4" s="940"/>
      <c r="C4" s="586" t="s">
        <v>500</v>
      </c>
      <c r="D4" s="588" t="s">
        <v>502</v>
      </c>
      <c r="E4" s="586" t="s">
        <v>500</v>
      </c>
      <c r="F4" s="588" t="s">
        <v>502</v>
      </c>
      <c r="G4" s="586" t="s">
        <v>500</v>
      </c>
      <c r="H4" s="588" t="s">
        <v>502</v>
      </c>
      <c r="I4" s="586" t="s">
        <v>500</v>
      </c>
      <c r="J4" s="588" t="s">
        <v>502</v>
      </c>
      <c r="K4" s="586" t="s">
        <v>500</v>
      </c>
      <c r="L4" s="588" t="s">
        <v>502</v>
      </c>
      <c r="M4" s="586" t="s">
        <v>500</v>
      </c>
      <c r="N4" s="588" t="s">
        <v>502</v>
      </c>
      <c r="O4" s="109"/>
      <c r="P4" s="109"/>
      <c r="AD4"/>
      <c r="AE4"/>
      <c r="AT4" s="109"/>
      <c r="AU4" s="109"/>
    </row>
    <row r="5" spans="1:47">
      <c r="A5" s="941"/>
      <c r="B5" s="942"/>
      <c r="C5" s="587" t="s">
        <v>222</v>
      </c>
      <c r="D5" s="270" t="s">
        <v>222</v>
      </c>
      <c r="E5" s="587" t="s">
        <v>222</v>
      </c>
      <c r="F5" s="270" t="s">
        <v>222</v>
      </c>
      <c r="G5" s="587" t="s">
        <v>222</v>
      </c>
      <c r="H5" s="270" t="s">
        <v>222</v>
      </c>
      <c r="I5" s="587" t="s">
        <v>222</v>
      </c>
      <c r="J5" s="270" t="s">
        <v>222</v>
      </c>
      <c r="K5" s="587" t="s">
        <v>222</v>
      </c>
      <c r="L5" s="270" t="s">
        <v>222</v>
      </c>
      <c r="M5" s="587" t="s">
        <v>222</v>
      </c>
      <c r="N5" s="270" t="s">
        <v>222</v>
      </c>
      <c r="O5" s="109"/>
      <c r="P5" s="109"/>
      <c r="AD5"/>
      <c r="AE5"/>
      <c r="AT5" s="109"/>
      <c r="AU5" s="109"/>
    </row>
    <row r="6" spans="1:47" s="104" customFormat="1">
      <c r="A6" s="158" t="s">
        <v>327</v>
      </c>
      <c r="B6" s="159"/>
      <c r="C6" s="585">
        <v>0</v>
      </c>
      <c r="D6" s="271">
        <v>0</v>
      </c>
      <c r="E6" s="585">
        <v>409.95800000000003</v>
      </c>
      <c r="F6" s="271">
        <v>344.57799999999997</v>
      </c>
      <c r="G6" s="585">
        <v>2777.2249999999999</v>
      </c>
      <c r="H6" s="271">
        <v>2548.127</v>
      </c>
      <c r="I6" s="585">
        <v>683.35900000000004</v>
      </c>
      <c r="J6" s="271">
        <v>656.44200000000001</v>
      </c>
      <c r="K6" s="585">
        <v>0</v>
      </c>
      <c r="L6" s="271">
        <v>0</v>
      </c>
      <c r="M6" s="585">
        <v>3870.5419999999999</v>
      </c>
      <c r="N6" s="271">
        <v>3549.1469999999999</v>
      </c>
      <c r="O6" s="109"/>
      <c r="P6" s="109"/>
      <c r="Q6" s="109"/>
      <c r="R6" s="109"/>
      <c r="S6" s="109"/>
      <c r="T6" s="109"/>
      <c r="AD6"/>
      <c r="AE6"/>
      <c r="AF6"/>
      <c r="AG6"/>
      <c r="AH6"/>
      <c r="AI6"/>
      <c r="AJ6"/>
      <c r="AK6"/>
      <c r="AL6"/>
      <c r="AM6"/>
      <c r="AN6"/>
      <c r="AO6"/>
      <c r="AP6"/>
      <c r="AQ6"/>
      <c r="AR6"/>
      <c r="AS6"/>
    </row>
    <row r="7" spans="1:47">
      <c r="A7" s="160"/>
      <c r="B7" s="161" t="s">
        <v>328</v>
      </c>
      <c r="C7" s="585">
        <v>0</v>
      </c>
      <c r="D7" s="272">
        <v>0</v>
      </c>
      <c r="E7" s="585">
        <v>13.661</v>
      </c>
      <c r="F7" s="272">
        <v>11.567</v>
      </c>
      <c r="G7" s="585">
        <v>150.209</v>
      </c>
      <c r="H7" s="272">
        <v>240.24700000000001</v>
      </c>
      <c r="I7" s="585">
        <v>191.358</v>
      </c>
      <c r="J7" s="272">
        <v>196.59</v>
      </c>
      <c r="K7" s="585">
        <v>0</v>
      </c>
      <c r="L7" s="272">
        <v>0</v>
      </c>
      <c r="M7" s="585">
        <v>355.22800000000001</v>
      </c>
      <c r="N7" s="272">
        <v>448.404</v>
      </c>
      <c r="O7" s="109"/>
      <c r="P7" s="109"/>
      <c r="AD7"/>
      <c r="AE7"/>
      <c r="AT7" s="109"/>
      <c r="AU7" s="109"/>
    </row>
    <row r="8" spans="1:47">
      <c r="A8" s="160"/>
      <c r="B8" s="161" t="s">
        <v>329</v>
      </c>
      <c r="C8" s="585">
        <v>0</v>
      </c>
      <c r="D8" s="272">
        <v>0</v>
      </c>
      <c r="E8" s="585">
        <v>11.73</v>
      </c>
      <c r="F8" s="272">
        <v>0.66300000000000003</v>
      </c>
      <c r="G8" s="585">
        <v>51.984000000000002</v>
      </c>
      <c r="H8" s="272">
        <v>42.856999999999999</v>
      </c>
      <c r="I8" s="585">
        <v>4.9889999999999999</v>
      </c>
      <c r="J8" s="272">
        <v>2.81</v>
      </c>
      <c r="K8" s="585">
        <v>0</v>
      </c>
      <c r="L8" s="272">
        <v>0</v>
      </c>
      <c r="M8" s="585">
        <v>68.703000000000003</v>
      </c>
      <c r="N8" s="272">
        <v>51.984000000000002</v>
      </c>
      <c r="O8" s="109"/>
      <c r="P8" s="109"/>
      <c r="AD8"/>
      <c r="AE8"/>
      <c r="AT8" s="109"/>
      <c r="AU8" s="109"/>
    </row>
    <row r="9" spans="1:47">
      <c r="A9" s="160"/>
      <c r="B9" s="161" t="s">
        <v>330</v>
      </c>
      <c r="C9" s="585">
        <v>0</v>
      </c>
      <c r="D9" s="272">
        <v>0</v>
      </c>
      <c r="E9" s="585">
        <v>44.645000000000003</v>
      </c>
      <c r="F9" s="272">
        <v>31.826000000000001</v>
      </c>
      <c r="G9" s="585">
        <v>289.21800000000002</v>
      </c>
      <c r="H9" s="272">
        <v>235.25200000000001</v>
      </c>
      <c r="I9" s="585">
        <v>13.420999999999999</v>
      </c>
      <c r="J9" s="272">
        <v>15.006</v>
      </c>
      <c r="K9" s="585">
        <v>0</v>
      </c>
      <c r="L9" s="272">
        <v>0</v>
      </c>
      <c r="M9" s="585">
        <v>347.28399999999999</v>
      </c>
      <c r="N9" s="272">
        <v>289.21800000000002</v>
      </c>
      <c r="O9" s="109"/>
      <c r="P9" s="109"/>
      <c r="AD9"/>
      <c r="AE9"/>
      <c r="AT9" s="109"/>
      <c r="AU9" s="109"/>
    </row>
    <row r="10" spans="1:47">
      <c r="A10" s="160"/>
      <c r="B10" s="161" t="s">
        <v>331</v>
      </c>
      <c r="C10" s="585">
        <v>0</v>
      </c>
      <c r="D10" s="272">
        <v>0</v>
      </c>
      <c r="E10" s="585">
        <v>308.32100000000003</v>
      </c>
      <c r="F10" s="272">
        <v>256.10599999999999</v>
      </c>
      <c r="G10" s="585">
        <v>1808.492</v>
      </c>
      <c r="H10" s="272">
        <v>1691.7329999999999</v>
      </c>
      <c r="I10" s="585">
        <v>401.75299999999999</v>
      </c>
      <c r="J10" s="272">
        <v>371.27800000000002</v>
      </c>
      <c r="K10" s="585">
        <v>0</v>
      </c>
      <c r="L10" s="272">
        <v>0</v>
      </c>
      <c r="M10" s="585">
        <v>2518.5659999999998</v>
      </c>
      <c r="N10" s="272">
        <v>1808.492</v>
      </c>
      <c r="O10" s="109"/>
      <c r="P10" s="109"/>
      <c r="AD10"/>
      <c r="AE10"/>
      <c r="AT10" s="109"/>
      <c r="AU10" s="109"/>
    </row>
    <row r="11" spans="1:47">
      <c r="A11" s="160"/>
      <c r="B11" s="161" t="s">
        <v>332</v>
      </c>
      <c r="C11" s="585">
        <v>0</v>
      </c>
      <c r="D11" s="272">
        <v>0</v>
      </c>
      <c r="E11" s="585">
        <v>0.49399999999999999</v>
      </c>
      <c r="F11" s="272">
        <v>0.157</v>
      </c>
      <c r="G11" s="585">
        <v>11.404</v>
      </c>
      <c r="H11" s="272">
        <v>9.2520000000000007</v>
      </c>
      <c r="I11" s="585">
        <v>1.831</v>
      </c>
      <c r="J11" s="272">
        <v>2.9780000000000002</v>
      </c>
      <c r="K11" s="585">
        <v>0</v>
      </c>
      <c r="L11" s="272">
        <v>0</v>
      </c>
      <c r="M11" s="585">
        <v>13.728999999999999</v>
      </c>
      <c r="N11" s="272">
        <v>11.404</v>
      </c>
      <c r="O11" s="109"/>
      <c r="P11" s="109"/>
      <c r="AD11"/>
      <c r="AE11"/>
      <c r="AT11" s="109"/>
      <c r="AU11" s="109"/>
    </row>
    <row r="12" spans="1:47">
      <c r="A12" s="160"/>
      <c r="B12" s="161" t="s">
        <v>333</v>
      </c>
      <c r="C12" s="585">
        <v>0</v>
      </c>
      <c r="D12" s="272">
        <v>0</v>
      </c>
      <c r="E12" s="585">
        <v>31.106999999999999</v>
      </c>
      <c r="F12" s="272">
        <v>44.259</v>
      </c>
      <c r="G12" s="585">
        <v>319.46300000000002</v>
      </c>
      <c r="H12" s="272">
        <v>249.886</v>
      </c>
      <c r="I12" s="585">
        <v>69.417000000000002</v>
      </c>
      <c r="J12" s="272">
        <v>61.042999999999999</v>
      </c>
      <c r="K12" s="585">
        <v>0</v>
      </c>
      <c r="L12" s="272">
        <v>0</v>
      </c>
      <c r="M12" s="585">
        <v>419.98700000000002</v>
      </c>
      <c r="N12" s="272">
        <v>319.46300000000002</v>
      </c>
      <c r="O12" s="109"/>
      <c r="P12" s="109"/>
      <c r="AD12"/>
      <c r="AE12"/>
      <c r="AT12" s="109"/>
      <c r="AU12" s="109"/>
    </row>
    <row r="13" spans="1:47">
      <c r="A13" s="160"/>
      <c r="B13" s="161" t="s">
        <v>334</v>
      </c>
      <c r="C13" s="585">
        <v>0</v>
      </c>
      <c r="D13" s="272">
        <v>0</v>
      </c>
      <c r="E13" s="585">
        <v>0</v>
      </c>
      <c r="F13" s="272">
        <v>0</v>
      </c>
      <c r="G13" s="585">
        <v>146.45500000000001</v>
      </c>
      <c r="H13" s="272">
        <v>78.900000000000006</v>
      </c>
      <c r="I13" s="585">
        <v>0.52600000000000002</v>
      </c>
      <c r="J13" s="272">
        <v>6.6779999999999999</v>
      </c>
      <c r="K13" s="585">
        <v>0</v>
      </c>
      <c r="L13" s="272">
        <v>0</v>
      </c>
      <c r="M13" s="585">
        <v>146.98099999999999</v>
      </c>
      <c r="N13" s="272">
        <v>146.45500000000001</v>
      </c>
      <c r="O13" s="109"/>
      <c r="P13" s="109"/>
      <c r="AD13"/>
      <c r="AE13"/>
      <c r="AT13" s="109"/>
      <c r="AU13" s="109"/>
    </row>
    <row r="14" spans="1:47">
      <c r="Q14" s="162"/>
      <c r="R14" s="162"/>
      <c r="AD14"/>
      <c r="AE14"/>
      <c r="AT14" s="109"/>
      <c r="AU14" s="109"/>
    </row>
    <row r="15" spans="1:47" ht="25.5">
      <c r="A15" s="160"/>
      <c r="B15" s="165" t="s">
        <v>335</v>
      </c>
      <c r="C15" s="585">
        <v>0</v>
      </c>
      <c r="D15" s="273">
        <v>0</v>
      </c>
      <c r="E15" s="585">
        <v>0</v>
      </c>
      <c r="F15" s="273">
        <v>0</v>
      </c>
      <c r="G15" s="585">
        <v>0</v>
      </c>
      <c r="H15" s="273">
        <v>0</v>
      </c>
      <c r="I15" s="585">
        <v>6.4000000000000001E-2</v>
      </c>
      <c r="J15" s="273">
        <v>5.8999999999999997E-2</v>
      </c>
      <c r="K15" s="585">
        <v>0</v>
      </c>
      <c r="L15" s="273">
        <v>0</v>
      </c>
      <c r="M15" s="585">
        <v>6.4000000000000001E-2</v>
      </c>
      <c r="N15" s="273">
        <v>0</v>
      </c>
      <c r="O15" s="109"/>
      <c r="P15" s="109"/>
      <c r="AD15"/>
      <c r="AE15"/>
      <c r="AT15" s="109"/>
      <c r="AU15" s="109"/>
    </row>
    <row r="16" spans="1:47">
      <c r="Q16" s="162"/>
      <c r="R16" s="162"/>
      <c r="AD16"/>
      <c r="AE16"/>
      <c r="AT16" s="109"/>
      <c r="AU16" s="109"/>
    </row>
    <row r="17" spans="1:47" s="104" customFormat="1">
      <c r="A17" s="172" t="s">
        <v>336</v>
      </c>
      <c r="B17" s="173"/>
      <c r="C17" s="584">
        <v>0</v>
      </c>
      <c r="D17" s="274">
        <v>0</v>
      </c>
      <c r="E17" s="584">
        <v>2653.5140000000001</v>
      </c>
      <c r="F17" s="274">
        <v>2661.2860000000001</v>
      </c>
      <c r="G17" s="584">
        <v>10092.412</v>
      </c>
      <c r="H17" s="274">
        <v>8518.1010000000006</v>
      </c>
      <c r="I17" s="584">
        <v>2324.6060000000002</v>
      </c>
      <c r="J17" s="274">
        <v>2138.069</v>
      </c>
      <c r="K17" s="584">
        <v>0</v>
      </c>
      <c r="L17" s="274">
        <v>0</v>
      </c>
      <c r="M17" s="584">
        <v>15070.531999999999</v>
      </c>
      <c r="N17" s="274">
        <v>13317.456</v>
      </c>
      <c r="AD17"/>
      <c r="AE17"/>
      <c r="AF17"/>
      <c r="AG17"/>
      <c r="AH17"/>
      <c r="AI17"/>
      <c r="AJ17"/>
      <c r="AK17"/>
      <c r="AL17"/>
      <c r="AM17"/>
      <c r="AN17"/>
      <c r="AO17"/>
      <c r="AP17"/>
      <c r="AQ17"/>
      <c r="AR17"/>
      <c r="AS17"/>
    </row>
    <row r="18" spans="1:47">
      <c r="A18" s="160"/>
      <c r="B18" s="161" t="s">
        <v>337</v>
      </c>
      <c r="C18" s="585">
        <v>0</v>
      </c>
      <c r="D18" s="273">
        <v>0</v>
      </c>
      <c r="E18" s="585">
        <v>3.0000000000000001E-3</v>
      </c>
      <c r="F18" s="273">
        <v>3.0000000000000001E-3</v>
      </c>
      <c r="G18" s="585">
        <v>5010.9089999999997</v>
      </c>
      <c r="H18" s="273">
        <v>4118.9530000000004</v>
      </c>
      <c r="I18" s="585">
        <v>1.6E-2</v>
      </c>
      <c r="J18" s="273">
        <v>4.25</v>
      </c>
      <c r="K18" s="585">
        <v>0</v>
      </c>
      <c r="L18" s="273">
        <v>0</v>
      </c>
      <c r="M18" s="585">
        <v>5010.9279999999999</v>
      </c>
      <c r="N18" s="273">
        <v>4123.2060000000001</v>
      </c>
      <c r="O18" s="109"/>
      <c r="P18" s="109"/>
      <c r="AD18"/>
      <c r="AE18"/>
      <c r="AT18" s="109"/>
      <c r="AU18" s="109"/>
    </row>
    <row r="19" spans="1:47">
      <c r="A19" s="160"/>
      <c r="B19" s="161" t="s">
        <v>338</v>
      </c>
      <c r="C19" s="585">
        <v>0</v>
      </c>
      <c r="D19" s="273">
        <v>0</v>
      </c>
      <c r="E19" s="585">
        <v>2E-3</v>
      </c>
      <c r="F19" s="273">
        <v>3.0000000000000001E-3</v>
      </c>
      <c r="G19" s="585">
        <v>1697.144</v>
      </c>
      <c r="H19" s="273">
        <v>1481.6949999999999</v>
      </c>
      <c r="I19" s="585">
        <v>42.128999999999998</v>
      </c>
      <c r="J19" s="273">
        <v>42.484000000000002</v>
      </c>
      <c r="K19" s="585">
        <v>0</v>
      </c>
      <c r="L19" s="273">
        <v>0</v>
      </c>
      <c r="M19" s="585">
        <v>1739.2750000000001</v>
      </c>
      <c r="N19" s="273">
        <v>1524.182</v>
      </c>
      <c r="O19" s="109"/>
      <c r="P19" s="109"/>
      <c r="AD19"/>
      <c r="AE19"/>
      <c r="AT19" s="109"/>
      <c r="AU19" s="109"/>
    </row>
    <row r="20" spans="1:47">
      <c r="A20" s="160"/>
      <c r="B20" s="161" t="s">
        <v>339</v>
      </c>
      <c r="C20" s="585">
        <v>0</v>
      </c>
      <c r="D20" s="273">
        <v>0</v>
      </c>
      <c r="E20" s="585">
        <v>0</v>
      </c>
      <c r="F20" s="273">
        <v>0</v>
      </c>
      <c r="G20" s="585">
        <v>222.797</v>
      </c>
      <c r="H20" s="273">
        <v>103.33799999999999</v>
      </c>
      <c r="I20" s="585">
        <v>0</v>
      </c>
      <c r="J20" s="273">
        <v>5.6479999999999997</v>
      </c>
      <c r="K20" s="585">
        <v>0</v>
      </c>
      <c r="L20" s="273">
        <v>0</v>
      </c>
      <c r="M20" s="585">
        <v>222.797</v>
      </c>
      <c r="N20" s="273">
        <v>108.986</v>
      </c>
      <c r="O20" s="109"/>
      <c r="P20" s="109"/>
      <c r="AD20"/>
      <c r="AE20"/>
      <c r="AT20" s="109"/>
      <c r="AU20" s="109"/>
    </row>
    <row r="21" spans="1:47">
      <c r="A21" s="160"/>
      <c r="B21" s="161" t="s">
        <v>340</v>
      </c>
      <c r="C21" s="585">
        <v>0</v>
      </c>
      <c r="D21" s="273">
        <v>0</v>
      </c>
      <c r="E21" s="585">
        <v>2E-3</v>
      </c>
      <c r="F21" s="273">
        <v>3.0000000000000001E-3</v>
      </c>
      <c r="G21" s="585">
        <v>0</v>
      </c>
      <c r="H21" s="273">
        <v>0</v>
      </c>
      <c r="I21" s="585">
        <v>0</v>
      </c>
      <c r="J21" s="273">
        <v>0</v>
      </c>
      <c r="K21" s="585">
        <v>0</v>
      </c>
      <c r="L21" s="273">
        <v>0</v>
      </c>
      <c r="M21" s="585">
        <v>2E-3</v>
      </c>
      <c r="N21" s="273">
        <v>3.0000000000000001E-3</v>
      </c>
      <c r="O21" s="109"/>
      <c r="P21" s="109"/>
      <c r="AD21"/>
      <c r="AE21"/>
      <c r="AT21" s="109"/>
      <c r="AU21" s="109"/>
    </row>
    <row r="22" spans="1:47">
      <c r="A22" s="160"/>
      <c r="B22" s="161" t="s">
        <v>341</v>
      </c>
      <c r="C22" s="585">
        <v>0</v>
      </c>
      <c r="D22" s="273">
        <v>0</v>
      </c>
      <c r="E22" s="585">
        <v>6.2E-2</v>
      </c>
      <c r="F22" s="273">
        <v>0.11700000000000001</v>
      </c>
      <c r="G22" s="585">
        <v>0</v>
      </c>
      <c r="H22" s="273">
        <v>0</v>
      </c>
      <c r="I22" s="585">
        <v>7.2770000000000001</v>
      </c>
      <c r="J22" s="273">
        <v>12.804</v>
      </c>
      <c r="K22" s="585">
        <v>0</v>
      </c>
      <c r="L22" s="273">
        <v>0</v>
      </c>
      <c r="M22" s="585">
        <v>7.3390000000000004</v>
      </c>
      <c r="N22" s="273">
        <v>12.920999999999999</v>
      </c>
      <c r="O22" s="109"/>
      <c r="P22" s="109"/>
      <c r="AD22"/>
      <c r="AE22"/>
      <c r="AT22" s="109"/>
      <c r="AU22" s="109"/>
    </row>
    <row r="23" spans="1:47">
      <c r="A23" s="160"/>
      <c r="B23" s="161" t="s">
        <v>342</v>
      </c>
      <c r="C23" s="585">
        <v>0</v>
      </c>
      <c r="D23" s="273">
        <v>0</v>
      </c>
      <c r="E23" s="585">
        <v>123.711</v>
      </c>
      <c r="F23" s="273">
        <v>124.68899999999999</v>
      </c>
      <c r="G23" s="585">
        <v>2384.518</v>
      </c>
      <c r="H23" s="273">
        <v>2209.8220000000001</v>
      </c>
      <c r="I23" s="585">
        <v>83.186000000000007</v>
      </c>
      <c r="J23" s="273">
        <v>86.477999999999994</v>
      </c>
      <c r="K23" s="585">
        <v>0</v>
      </c>
      <c r="L23" s="273">
        <v>0</v>
      </c>
      <c r="M23" s="585">
        <v>2591.415</v>
      </c>
      <c r="N23" s="273">
        <v>2420.989</v>
      </c>
      <c r="O23" s="109"/>
      <c r="P23" s="109"/>
      <c r="AD23"/>
      <c r="AE23"/>
      <c r="AT23" s="109"/>
      <c r="AU23" s="109"/>
    </row>
    <row r="24" spans="1:47">
      <c r="A24" s="160"/>
      <c r="B24" s="161" t="s">
        <v>343</v>
      </c>
      <c r="C24" s="585">
        <v>0</v>
      </c>
      <c r="D24" s="273">
        <v>0</v>
      </c>
      <c r="E24" s="585">
        <v>0</v>
      </c>
      <c r="F24" s="273">
        <v>0</v>
      </c>
      <c r="G24" s="585">
        <v>0</v>
      </c>
      <c r="H24" s="273">
        <v>0</v>
      </c>
      <c r="I24" s="585">
        <v>0</v>
      </c>
      <c r="J24" s="273">
        <v>0</v>
      </c>
      <c r="K24" s="585">
        <v>0</v>
      </c>
      <c r="L24" s="273">
        <v>0</v>
      </c>
      <c r="M24" s="585">
        <v>0</v>
      </c>
      <c r="N24" s="273">
        <v>0</v>
      </c>
      <c r="O24" s="109"/>
      <c r="P24" s="109"/>
      <c r="AD24"/>
      <c r="AE24"/>
      <c r="AT24" s="109"/>
      <c r="AU24" s="109"/>
    </row>
    <row r="25" spans="1:47">
      <c r="A25" s="160"/>
      <c r="B25" s="161" t="s">
        <v>344</v>
      </c>
      <c r="C25" s="585">
        <v>0</v>
      </c>
      <c r="D25" s="273">
        <v>0</v>
      </c>
      <c r="E25" s="585">
        <v>2529.7339999999999</v>
      </c>
      <c r="F25" s="273">
        <v>2535.4</v>
      </c>
      <c r="G25" s="585">
        <v>52.936</v>
      </c>
      <c r="H25" s="273">
        <v>42.969000000000001</v>
      </c>
      <c r="I25" s="585">
        <v>2176.81</v>
      </c>
      <c r="J25" s="273">
        <v>1970.6869999999999</v>
      </c>
      <c r="K25" s="585">
        <v>0</v>
      </c>
      <c r="L25" s="273">
        <v>0</v>
      </c>
      <c r="M25" s="585">
        <v>4759.4799999999996</v>
      </c>
      <c r="N25" s="273">
        <v>4549.0559999999996</v>
      </c>
      <c r="O25" s="109"/>
      <c r="P25" s="109"/>
      <c r="AD25"/>
      <c r="AE25"/>
      <c r="AT25" s="109"/>
      <c r="AU25" s="109"/>
    </row>
    <row r="26" spans="1:47">
      <c r="A26" s="160"/>
      <c r="B26" s="161" t="s">
        <v>345</v>
      </c>
      <c r="C26" s="585">
        <v>0</v>
      </c>
      <c r="D26" s="273">
        <v>0</v>
      </c>
      <c r="E26" s="585">
        <v>0</v>
      </c>
      <c r="F26" s="273">
        <v>0</v>
      </c>
      <c r="G26" s="585">
        <v>7.0970000000000004</v>
      </c>
      <c r="H26" s="273">
        <v>6.2240000000000002</v>
      </c>
      <c r="I26" s="585">
        <v>0</v>
      </c>
      <c r="J26" s="273">
        <v>0</v>
      </c>
      <c r="K26" s="585">
        <v>0</v>
      </c>
      <c r="L26" s="273">
        <v>0</v>
      </c>
      <c r="M26" s="585">
        <v>7.0970000000000004</v>
      </c>
      <c r="N26" s="273">
        <v>6.2240000000000002</v>
      </c>
      <c r="O26" s="109"/>
      <c r="P26" s="109"/>
      <c r="AD26"/>
      <c r="AE26"/>
      <c r="AT26" s="109"/>
      <c r="AU26" s="109"/>
    </row>
    <row r="27" spans="1:47">
      <c r="A27" s="160"/>
      <c r="B27" s="161" t="s">
        <v>346</v>
      </c>
      <c r="C27" s="585">
        <v>0</v>
      </c>
      <c r="D27" s="273">
        <v>0</v>
      </c>
      <c r="E27" s="585">
        <v>0</v>
      </c>
      <c r="F27" s="273">
        <v>1.071</v>
      </c>
      <c r="G27" s="585">
        <v>148.35400000000001</v>
      </c>
      <c r="H27" s="273">
        <v>57.119</v>
      </c>
      <c r="I27" s="585">
        <v>15.188000000000001</v>
      </c>
      <c r="J27" s="273">
        <v>15.718</v>
      </c>
      <c r="K27" s="585">
        <v>0</v>
      </c>
      <c r="L27" s="273">
        <v>0</v>
      </c>
      <c r="M27" s="585">
        <v>163.542</v>
      </c>
      <c r="N27" s="273">
        <v>73.908000000000001</v>
      </c>
      <c r="O27" s="109"/>
      <c r="P27" s="109"/>
      <c r="AD27"/>
      <c r="AE27"/>
      <c r="AT27" s="109"/>
      <c r="AU27" s="109"/>
    </row>
    <row r="28" spans="1:47">
      <c r="A28" s="160"/>
      <c r="B28" s="161" t="s">
        <v>347</v>
      </c>
      <c r="C28" s="585">
        <v>0</v>
      </c>
      <c r="D28" s="273">
        <v>0</v>
      </c>
      <c r="E28" s="585">
        <v>0</v>
      </c>
      <c r="F28" s="273">
        <v>0</v>
      </c>
      <c r="G28" s="585">
        <v>568.65700000000004</v>
      </c>
      <c r="H28" s="273">
        <v>497.98099999999999</v>
      </c>
      <c r="I28" s="585">
        <v>0</v>
      </c>
      <c r="J28" s="273">
        <v>0</v>
      </c>
      <c r="K28" s="585">
        <v>0</v>
      </c>
      <c r="L28" s="273">
        <v>0</v>
      </c>
      <c r="M28" s="585">
        <v>568.65700000000004</v>
      </c>
      <c r="N28" s="273">
        <v>497.98099999999999</v>
      </c>
      <c r="O28" s="109"/>
      <c r="P28" s="109"/>
      <c r="AD28"/>
      <c r="AE28"/>
      <c r="AT28" s="109"/>
      <c r="AU28" s="109"/>
    </row>
    <row r="29" spans="1:47">
      <c r="Q29" s="162"/>
      <c r="R29" s="162"/>
      <c r="S29" s="162"/>
      <c r="T29" s="162"/>
      <c r="U29" s="162"/>
      <c r="V29" s="162"/>
      <c r="W29" s="162"/>
      <c r="AD29"/>
      <c r="AE29"/>
      <c r="AT29" s="109"/>
      <c r="AU29" s="109"/>
    </row>
    <row r="30" spans="1:47">
      <c r="A30" s="172" t="s">
        <v>348</v>
      </c>
      <c r="B30" s="174"/>
      <c r="C30" s="592">
        <v>0</v>
      </c>
      <c r="D30" s="271">
        <v>0</v>
      </c>
      <c r="E30" s="592">
        <v>3063.4720000000002</v>
      </c>
      <c r="F30" s="271">
        <v>3005.864</v>
      </c>
      <c r="G30" s="592">
        <v>12869.637000000001</v>
      </c>
      <c r="H30" s="271">
        <v>11066.227999999999</v>
      </c>
      <c r="I30" s="592">
        <v>3007.9650000000001</v>
      </c>
      <c r="J30" s="271">
        <v>2794.511</v>
      </c>
      <c r="K30" s="592">
        <v>0</v>
      </c>
      <c r="L30" s="271">
        <v>0</v>
      </c>
      <c r="M30" s="592">
        <v>18941.074000000001</v>
      </c>
      <c r="N30" s="271">
        <v>16866.602999999999</v>
      </c>
      <c r="O30" s="109"/>
      <c r="P30" s="109"/>
      <c r="AD30"/>
      <c r="AE30"/>
      <c r="AT30" s="109"/>
      <c r="AU30" s="109"/>
    </row>
    <row r="31" spans="1:47">
      <c r="C31" s="109">
        <v>1000</v>
      </c>
      <c r="O31" s="109"/>
      <c r="P31" s="109"/>
      <c r="AD31"/>
      <c r="AE31"/>
      <c r="AT31" s="109"/>
      <c r="AU31" s="109"/>
    </row>
    <row r="32" spans="1:47" s="85" customFormat="1">
      <c r="A32" s="936" t="s">
        <v>418</v>
      </c>
      <c r="B32" s="937"/>
      <c r="C32" s="907" t="s">
        <v>53</v>
      </c>
      <c r="D32" s="919"/>
      <c r="E32" s="919"/>
      <c r="F32" s="919"/>
      <c r="G32" s="919"/>
      <c r="H32" s="919"/>
      <c r="I32" s="919"/>
      <c r="J32" s="919"/>
      <c r="K32" s="919"/>
      <c r="L32" s="919"/>
      <c r="M32" s="919"/>
      <c r="N32" s="919"/>
      <c r="AD32"/>
      <c r="AE32"/>
      <c r="AF32"/>
      <c r="AG32"/>
      <c r="AH32"/>
      <c r="AI32"/>
      <c r="AJ32"/>
      <c r="AK32"/>
      <c r="AL32"/>
      <c r="AM32"/>
      <c r="AN32"/>
      <c r="AO32"/>
      <c r="AP32"/>
      <c r="AQ32"/>
      <c r="AR32"/>
      <c r="AS32"/>
    </row>
    <row r="33" spans="1:47" s="85" customFormat="1">
      <c r="A33" s="909" t="s">
        <v>0</v>
      </c>
      <c r="B33" s="910"/>
      <c r="C33" s="907" t="s">
        <v>223</v>
      </c>
      <c r="D33" s="908"/>
      <c r="E33" s="907" t="s">
        <v>5</v>
      </c>
      <c r="F33" s="908"/>
      <c r="G33" s="907" t="s">
        <v>6</v>
      </c>
      <c r="H33" s="908"/>
      <c r="I33" s="907" t="s">
        <v>7</v>
      </c>
      <c r="J33" s="908"/>
      <c r="K33" s="907" t="s">
        <v>325</v>
      </c>
      <c r="L33" s="908"/>
      <c r="M33" s="907" t="s">
        <v>47</v>
      </c>
      <c r="N33" s="908"/>
      <c r="AD33"/>
      <c r="AE33"/>
      <c r="AF33"/>
      <c r="AG33"/>
      <c r="AH33"/>
      <c r="AI33"/>
      <c r="AJ33"/>
      <c r="AK33"/>
      <c r="AL33"/>
      <c r="AM33"/>
      <c r="AN33"/>
      <c r="AO33"/>
      <c r="AP33"/>
      <c r="AQ33"/>
      <c r="AR33"/>
      <c r="AS33"/>
    </row>
    <row r="34" spans="1:47">
      <c r="A34" s="943" t="s">
        <v>349</v>
      </c>
      <c r="B34" s="944"/>
      <c r="C34" s="586" t="s">
        <v>500</v>
      </c>
      <c r="D34" s="588" t="s">
        <v>502</v>
      </c>
      <c r="E34" s="586" t="s">
        <v>500</v>
      </c>
      <c r="F34" s="588" t="s">
        <v>502</v>
      </c>
      <c r="G34" s="586" t="s">
        <v>500</v>
      </c>
      <c r="H34" s="588" t="s">
        <v>502</v>
      </c>
      <c r="I34" s="586" t="s">
        <v>500</v>
      </c>
      <c r="J34" s="588" t="s">
        <v>502</v>
      </c>
      <c r="K34" s="586" t="s">
        <v>500</v>
      </c>
      <c r="L34" s="588" t="s">
        <v>502</v>
      </c>
      <c r="M34" s="586" t="s">
        <v>500</v>
      </c>
      <c r="N34" s="588" t="s">
        <v>502</v>
      </c>
      <c r="O34" s="109"/>
      <c r="P34" s="109"/>
      <c r="AD34"/>
      <c r="AE34"/>
      <c r="AT34" s="109"/>
      <c r="AU34" s="109"/>
    </row>
    <row r="35" spans="1:47">
      <c r="A35" s="945"/>
      <c r="B35" s="946"/>
      <c r="C35" s="587" t="s">
        <v>222</v>
      </c>
      <c r="D35" s="270" t="s">
        <v>222</v>
      </c>
      <c r="E35" s="587" t="s">
        <v>222</v>
      </c>
      <c r="F35" s="270" t="s">
        <v>222</v>
      </c>
      <c r="G35" s="587" t="s">
        <v>222</v>
      </c>
      <c r="H35" s="270" t="s">
        <v>222</v>
      </c>
      <c r="I35" s="587" t="s">
        <v>222</v>
      </c>
      <c r="J35" s="270" t="s">
        <v>222</v>
      </c>
      <c r="K35" s="587" t="s">
        <v>222</v>
      </c>
      <c r="L35" s="270" t="s">
        <v>222</v>
      </c>
      <c r="M35" s="587" t="s">
        <v>222</v>
      </c>
      <c r="N35" s="270" t="s">
        <v>222</v>
      </c>
      <c r="O35" s="109"/>
      <c r="P35" s="109"/>
      <c r="AD35"/>
      <c r="AE35"/>
      <c r="AT35" s="109"/>
      <c r="AU35" s="109"/>
    </row>
    <row r="36" spans="1:47" s="104" customFormat="1">
      <c r="A36" s="158" t="s">
        <v>350</v>
      </c>
      <c r="B36" s="159"/>
      <c r="C36" s="585">
        <v>0</v>
      </c>
      <c r="D36" s="274">
        <v>0</v>
      </c>
      <c r="E36" s="585">
        <v>821.27200000000005</v>
      </c>
      <c r="F36" s="274">
        <v>808.94899999999996</v>
      </c>
      <c r="G36" s="585">
        <v>4191.116</v>
      </c>
      <c r="H36" s="274">
        <v>3705.9560000000001</v>
      </c>
      <c r="I36" s="585">
        <v>677.17399999999998</v>
      </c>
      <c r="J36" s="274">
        <v>324.16500000000002</v>
      </c>
      <c r="K36" s="585">
        <v>0</v>
      </c>
      <c r="L36" s="274">
        <v>0</v>
      </c>
      <c r="M36" s="585">
        <v>5689.5619999999999</v>
      </c>
      <c r="N36" s="274">
        <v>4839.07</v>
      </c>
      <c r="AD36"/>
      <c r="AE36"/>
      <c r="AF36"/>
      <c r="AG36"/>
      <c r="AH36"/>
      <c r="AI36"/>
      <c r="AJ36"/>
      <c r="AK36"/>
      <c r="AL36"/>
      <c r="AM36"/>
      <c r="AN36"/>
      <c r="AO36"/>
      <c r="AP36"/>
      <c r="AQ36"/>
      <c r="AR36"/>
      <c r="AS36"/>
    </row>
    <row r="37" spans="1:47">
      <c r="A37" s="160"/>
      <c r="B37" s="161" t="s">
        <v>351</v>
      </c>
      <c r="C37" s="585">
        <v>0</v>
      </c>
      <c r="D37" s="273">
        <v>0</v>
      </c>
      <c r="E37" s="585">
        <v>0</v>
      </c>
      <c r="F37" s="273">
        <v>16.803000000000001</v>
      </c>
      <c r="G37" s="585">
        <v>723.22400000000005</v>
      </c>
      <c r="H37" s="273">
        <v>400.15800000000002</v>
      </c>
      <c r="I37" s="585">
        <v>195.60900000000001</v>
      </c>
      <c r="J37" s="273">
        <v>154.10599999999999</v>
      </c>
      <c r="K37" s="585">
        <v>0</v>
      </c>
      <c r="L37" s="273">
        <v>0</v>
      </c>
      <c r="M37" s="585">
        <v>918.83299999999997</v>
      </c>
      <c r="N37" s="273">
        <v>571.06700000000001</v>
      </c>
      <c r="O37" s="109"/>
      <c r="P37" s="109"/>
      <c r="AD37"/>
      <c r="AE37"/>
      <c r="AT37" s="109"/>
      <c r="AU37" s="109"/>
    </row>
    <row r="38" spans="1:47">
      <c r="A38" s="160"/>
      <c r="B38" s="161" t="s">
        <v>352</v>
      </c>
      <c r="C38" s="585">
        <v>0</v>
      </c>
      <c r="D38" s="273">
        <v>0</v>
      </c>
      <c r="E38" s="585">
        <v>0</v>
      </c>
      <c r="F38" s="273">
        <v>0</v>
      </c>
      <c r="G38" s="585">
        <v>44.23</v>
      </c>
      <c r="H38" s="273">
        <v>19.329000000000001</v>
      </c>
      <c r="I38" s="585">
        <v>3.286</v>
      </c>
      <c r="J38" s="273">
        <v>2.94</v>
      </c>
      <c r="K38" s="585">
        <v>0</v>
      </c>
      <c r="L38" s="273">
        <v>0</v>
      </c>
      <c r="M38" s="585">
        <v>47.515999999999998</v>
      </c>
      <c r="N38" s="273">
        <v>22.268999999999998</v>
      </c>
      <c r="O38" s="109"/>
      <c r="P38" s="109"/>
      <c r="AD38"/>
      <c r="AE38"/>
      <c r="AT38" s="109"/>
      <c r="AU38" s="109"/>
    </row>
    <row r="39" spans="1:47">
      <c r="A39" s="160"/>
      <c r="B39" s="161" t="s">
        <v>353</v>
      </c>
      <c r="C39" s="585">
        <v>0</v>
      </c>
      <c r="D39" s="273">
        <v>0</v>
      </c>
      <c r="E39" s="585">
        <v>626.30100000000004</v>
      </c>
      <c r="F39" s="273">
        <v>703.06799999999998</v>
      </c>
      <c r="G39" s="585">
        <v>1706.645</v>
      </c>
      <c r="H39" s="273">
        <v>1862.855</v>
      </c>
      <c r="I39" s="585">
        <v>255.63</v>
      </c>
      <c r="J39" s="273">
        <v>113.31100000000001</v>
      </c>
      <c r="K39" s="585">
        <v>0</v>
      </c>
      <c r="L39" s="273">
        <v>0</v>
      </c>
      <c r="M39" s="585">
        <v>2588.576</v>
      </c>
      <c r="N39" s="273">
        <v>2679.2339999999999</v>
      </c>
      <c r="O39" s="109"/>
      <c r="P39" s="109"/>
      <c r="AD39"/>
      <c r="AE39"/>
      <c r="AT39" s="109"/>
      <c r="AU39" s="109"/>
    </row>
    <row r="40" spans="1:47">
      <c r="A40" s="160"/>
      <c r="B40" s="161" t="s">
        <v>354</v>
      </c>
      <c r="C40" s="585">
        <v>0</v>
      </c>
      <c r="D40" s="273">
        <v>0</v>
      </c>
      <c r="E40" s="585">
        <v>67.656999999999996</v>
      </c>
      <c r="F40" s="273">
        <v>28.097999999999999</v>
      </c>
      <c r="G40" s="585">
        <v>1581.2460000000001</v>
      </c>
      <c r="H40" s="273">
        <v>1308.5609999999999</v>
      </c>
      <c r="I40" s="585">
        <v>181.834</v>
      </c>
      <c r="J40" s="273">
        <v>24.533000000000001</v>
      </c>
      <c r="K40" s="585">
        <v>0</v>
      </c>
      <c r="L40" s="273">
        <v>0</v>
      </c>
      <c r="M40" s="585">
        <v>1830.7370000000001</v>
      </c>
      <c r="N40" s="273">
        <v>1361.192</v>
      </c>
      <c r="O40" s="109"/>
      <c r="P40" s="109"/>
      <c r="AD40"/>
      <c r="AE40"/>
      <c r="AT40" s="109"/>
      <c r="AU40" s="109"/>
    </row>
    <row r="41" spans="1:47">
      <c r="A41" s="160"/>
      <c r="B41" s="161" t="s">
        <v>355</v>
      </c>
      <c r="C41" s="585">
        <v>0</v>
      </c>
      <c r="D41" s="273">
        <v>0</v>
      </c>
      <c r="E41" s="585">
        <v>34.229999999999997</v>
      </c>
      <c r="F41" s="273">
        <v>30.204000000000001</v>
      </c>
      <c r="G41" s="585">
        <v>91.200999999999993</v>
      </c>
      <c r="H41" s="273">
        <v>70.372</v>
      </c>
      <c r="I41" s="585">
        <v>7.9169999999999998</v>
      </c>
      <c r="J41" s="273">
        <v>6.8940000000000001</v>
      </c>
      <c r="K41" s="585">
        <v>0</v>
      </c>
      <c r="L41" s="273">
        <v>0</v>
      </c>
      <c r="M41" s="585">
        <v>133.34800000000001</v>
      </c>
      <c r="N41" s="273">
        <v>107.47</v>
      </c>
      <c r="O41" s="109"/>
      <c r="P41" s="109"/>
      <c r="AD41"/>
      <c r="AE41"/>
      <c r="AT41" s="109"/>
      <c r="AU41" s="109"/>
    </row>
    <row r="42" spans="1:47">
      <c r="A42" s="160"/>
      <c r="B42" s="161" t="s">
        <v>356</v>
      </c>
      <c r="C42" s="585">
        <v>0</v>
      </c>
      <c r="D42" s="273">
        <v>0</v>
      </c>
      <c r="E42" s="585">
        <v>73.147000000000006</v>
      </c>
      <c r="F42" s="273">
        <v>0</v>
      </c>
      <c r="G42" s="585">
        <v>0</v>
      </c>
      <c r="H42" s="273">
        <v>0</v>
      </c>
      <c r="I42" s="585">
        <v>8.9529999999999994</v>
      </c>
      <c r="J42" s="273">
        <v>0</v>
      </c>
      <c r="K42" s="585">
        <v>0</v>
      </c>
      <c r="L42" s="273">
        <v>0</v>
      </c>
      <c r="M42" s="585">
        <v>82.1</v>
      </c>
      <c r="N42" s="273">
        <v>0</v>
      </c>
      <c r="O42" s="109"/>
      <c r="P42" s="109"/>
      <c r="AD42"/>
      <c r="AE42"/>
      <c r="AT42" s="109"/>
      <c r="AU42" s="109"/>
    </row>
    <row r="43" spans="1:47">
      <c r="A43" s="160"/>
      <c r="B43" s="161" t="s">
        <v>357</v>
      </c>
      <c r="C43" s="585">
        <v>0</v>
      </c>
      <c r="D43" s="273">
        <v>0</v>
      </c>
      <c r="E43" s="585">
        <v>0</v>
      </c>
      <c r="F43" s="273">
        <v>0</v>
      </c>
      <c r="G43" s="585">
        <v>0</v>
      </c>
      <c r="H43" s="273">
        <v>0</v>
      </c>
      <c r="I43" s="585">
        <v>0</v>
      </c>
      <c r="J43" s="273">
        <v>0</v>
      </c>
      <c r="K43" s="585">
        <v>0</v>
      </c>
      <c r="L43" s="273">
        <v>0</v>
      </c>
      <c r="M43" s="585">
        <v>0</v>
      </c>
      <c r="N43" s="273">
        <v>0</v>
      </c>
      <c r="O43" s="109"/>
      <c r="P43" s="109"/>
      <c r="AD43"/>
      <c r="AE43"/>
      <c r="AT43" s="109"/>
      <c r="AU43" s="109"/>
    </row>
    <row r="44" spans="1:47">
      <c r="A44" s="160"/>
      <c r="B44" s="161" t="s">
        <v>358</v>
      </c>
      <c r="C44" s="585">
        <v>0</v>
      </c>
      <c r="D44" s="273">
        <v>0</v>
      </c>
      <c r="E44" s="585">
        <v>19.937000000000001</v>
      </c>
      <c r="F44" s="273">
        <v>30.776</v>
      </c>
      <c r="G44" s="585">
        <v>44.57</v>
      </c>
      <c r="H44" s="273">
        <v>44.680999999999997</v>
      </c>
      <c r="I44" s="585">
        <v>23.945</v>
      </c>
      <c r="J44" s="273">
        <v>22.381</v>
      </c>
      <c r="K44" s="585">
        <v>0</v>
      </c>
      <c r="L44" s="273">
        <v>0</v>
      </c>
      <c r="M44" s="585">
        <v>88.451999999999998</v>
      </c>
      <c r="N44" s="273">
        <v>97.837999999999994</v>
      </c>
      <c r="O44" s="109"/>
      <c r="P44" s="109"/>
      <c r="AD44"/>
      <c r="AE44"/>
      <c r="AT44" s="109"/>
      <c r="AU44" s="109"/>
    </row>
    <row r="45" spans="1:47">
      <c r="Q45" s="162"/>
      <c r="R45" s="162"/>
      <c r="AD45"/>
      <c r="AE45"/>
      <c r="AT45" s="109"/>
      <c r="AU45" s="109"/>
    </row>
    <row r="46" spans="1:47">
      <c r="A46" s="160"/>
      <c r="B46" s="165" t="s">
        <v>359</v>
      </c>
      <c r="C46" s="585">
        <v>0</v>
      </c>
      <c r="D46" s="273">
        <v>0</v>
      </c>
      <c r="E46" s="585">
        <v>0</v>
      </c>
      <c r="F46" s="273">
        <v>0</v>
      </c>
      <c r="G46" s="585">
        <v>0</v>
      </c>
      <c r="H46" s="273">
        <v>0</v>
      </c>
      <c r="I46" s="585">
        <v>0</v>
      </c>
      <c r="J46" s="273">
        <v>0</v>
      </c>
      <c r="K46" s="585">
        <v>0</v>
      </c>
      <c r="L46" s="273">
        <v>0</v>
      </c>
      <c r="M46" s="585">
        <v>0</v>
      </c>
      <c r="N46" s="273">
        <v>0</v>
      </c>
      <c r="O46" s="109"/>
      <c r="P46" s="109"/>
      <c r="AD46"/>
      <c r="AE46"/>
      <c r="AT46" s="109"/>
      <c r="AU46" s="109"/>
    </row>
    <row r="47" spans="1:47">
      <c r="Q47" s="162"/>
      <c r="R47" s="162"/>
      <c r="AD47"/>
      <c r="AE47"/>
      <c r="AT47" s="109"/>
      <c r="AU47" s="109"/>
    </row>
    <row r="48" spans="1:47" s="104" customFormat="1">
      <c r="A48" s="158" t="s">
        <v>360</v>
      </c>
      <c r="B48" s="159"/>
      <c r="C48" s="584">
        <v>0</v>
      </c>
      <c r="D48" s="274">
        <v>0</v>
      </c>
      <c r="E48" s="584">
        <v>913.71400000000006</v>
      </c>
      <c r="F48" s="274">
        <v>916.45600000000002</v>
      </c>
      <c r="G48" s="584">
        <v>4447.6059999999998</v>
      </c>
      <c r="H48" s="274">
        <v>3624.3620000000001</v>
      </c>
      <c r="I48" s="584">
        <v>1099.962</v>
      </c>
      <c r="J48" s="274">
        <v>1096.606</v>
      </c>
      <c r="K48" s="584">
        <v>0</v>
      </c>
      <c r="L48" s="274">
        <v>0</v>
      </c>
      <c r="M48" s="584">
        <v>6461.2820000000002</v>
      </c>
      <c r="N48" s="274">
        <v>5637.424</v>
      </c>
      <c r="AD48"/>
      <c r="AE48"/>
      <c r="AF48"/>
      <c r="AG48"/>
      <c r="AH48"/>
      <c r="AI48"/>
      <c r="AJ48"/>
      <c r="AK48"/>
      <c r="AL48"/>
      <c r="AM48"/>
      <c r="AN48"/>
      <c r="AO48"/>
      <c r="AP48"/>
      <c r="AQ48"/>
      <c r="AR48"/>
      <c r="AS48"/>
    </row>
    <row r="49" spans="1:47">
      <c r="A49" s="160"/>
      <c r="B49" s="161" t="s">
        <v>361</v>
      </c>
      <c r="C49" s="585">
        <v>0</v>
      </c>
      <c r="D49" s="273">
        <v>0</v>
      </c>
      <c r="E49" s="585">
        <v>95.355000000000004</v>
      </c>
      <c r="F49" s="273">
        <v>0</v>
      </c>
      <c r="G49" s="585">
        <v>1367.9280000000001</v>
      </c>
      <c r="H49" s="273">
        <v>1157.6849999999999</v>
      </c>
      <c r="I49" s="585">
        <v>974.93499999999995</v>
      </c>
      <c r="J49" s="273">
        <v>1006.103</v>
      </c>
      <c r="K49" s="585">
        <v>0</v>
      </c>
      <c r="L49" s="273">
        <v>0</v>
      </c>
      <c r="M49" s="585">
        <v>2438.2179999999998</v>
      </c>
      <c r="N49" s="273">
        <v>2163.788</v>
      </c>
      <c r="O49" s="109"/>
      <c r="P49" s="109"/>
      <c r="AD49"/>
      <c r="AE49"/>
      <c r="AT49" s="109"/>
      <c r="AU49" s="109"/>
    </row>
    <row r="50" spans="1:47">
      <c r="A50" s="160"/>
      <c r="B50" s="161" t="s">
        <v>362</v>
      </c>
      <c r="C50" s="585">
        <v>0</v>
      </c>
      <c r="D50" s="273">
        <v>0</v>
      </c>
      <c r="E50" s="585">
        <v>0</v>
      </c>
      <c r="F50" s="273">
        <v>0</v>
      </c>
      <c r="G50" s="585">
        <v>114.401</v>
      </c>
      <c r="H50" s="273">
        <v>43.697000000000003</v>
      </c>
      <c r="I50" s="585">
        <v>14.433</v>
      </c>
      <c r="J50" s="273">
        <v>14.824</v>
      </c>
      <c r="K50" s="585">
        <v>0</v>
      </c>
      <c r="L50" s="273">
        <v>0</v>
      </c>
      <c r="M50" s="585">
        <v>128.834</v>
      </c>
      <c r="N50" s="273">
        <v>58.521000000000001</v>
      </c>
      <c r="O50" s="109"/>
      <c r="P50" s="109"/>
      <c r="AD50"/>
      <c r="AE50"/>
      <c r="AT50" s="109"/>
      <c r="AU50" s="109"/>
    </row>
    <row r="51" spans="1:47">
      <c r="A51" s="160"/>
      <c r="B51" s="161" t="s">
        <v>363</v>
      </c>
      <c r="C51" s="585">
        <v>0</v>
      </c>
      <c r="D51" s="273">
        <v>0</v>
      </c>
      <c r="E51" s="585">
        <v>297.274</v>
      </c>
      <c r="F51" s="273">
        <v>310.666</v>
      </c>
      <c r="G51" s="585">
        <v>1361.9659999999999</v>
      </c>
      <c r="H51" s="273">
        <v>928.33199999999999</v>
      </c>
      <c r="I51" s="585">
        <v>45.01</v>
      </c>
      <c r="J51" s="273">
        <v>4.9109999999999996</v>
      </c>
      <c r="K51" s="585">
        <v>0</v>
      </c>
      <c r="L51" s="273">
        <v>0</v>
      </c>
      <c r="M51" s="585">
        <v>1704.25</v>
      </c>
      <c r="N51" s="273">
        <v>1243.9090000000001</v>
      </c>
      <c r="O51" s="109"/>
      <c r="P51" s="109"/>
      <c r="AD51"/>
      <c r="AE51"/>
      <c r="AT51" s="109"/>
      <c r="AU51" s="109"/>
    </row>
    <row r="52" spans="1:47">
      <c r="A52" s="160"/>
      <c r="B52" s="161" t="s">
        <v>364</v>
      </c>
      <c r="C52" s="585">
        <v>0</v>
      </c>
      <c r="D52" s="273">
        <v>0</v>
      </c>
      <c r="E52" s="585">
        <v>59.142000000000003</v>
      </c>
      <c r="F52" s="273">
        <v>71.061999999999998</v>
      </c>
      <c r="G52" s="585">
        <v>450.91199999999998</v>
      </c>
      <c r="H52" s="273">
        <v>289.63099999999997</v>
      </c>
      <c r="I52" s="585">
        <v>0</v>
      </c>
      <c r="J52" s="273">
        <v>0</v>
      </c>
      <c r="K52" s="585">
        <v>0</v>
      </c>
      <c r="L52" s="273">
        <v>0</v>
      </c>
      <c r="M52" s="585">
        <v>510.05399999999997</v>
      </c>
      <c r="N52" s="273">
        <v>360.69299999999998</v>
      </c>
      <c r="O52" s="109"/>
      <c r="P52" s="109"/>
      <c r="AD52"/>
      <c r="AE52"/>
      <c r="AT52" s="109"/>
      <c r="AU52" s="109"/>
    </row>
    <row r="53" spans="1:47">
      <c r="A53" s="160"/>
      <c r="B53" s="161" t="s">
        <v>365</v>
      </c>
      <c r="C53" s="585">
        <v>0</v>
      </c>
      <c r="D53" s="273">
        <v>0</v>
      </c>
      <c r="E53" s="585">
        <v>6.5430000000000001</v>
      </c>
      <c r="F53" s="273">
        <v>5.9329999999999998</v>
      </c>
      <c r="G53" s="585">
        <v>475.38</v>
      </c>
      <c r="H53" s="273">
        <v>412.69</v>
      </c>
      <c r="I53" s="585">
        <v>7.1429999999999998</v>
      </c>
      <c r="J53" s="273">
        <v>5.9240000000000004</v>
      </c>
      <c r="K53" s="585">
        <v>0</v>
      </c>
      <c r="L53" s="273">
        <v>0</v>
      </c>
      <c r="M53" s="585">
        <v>489.06599999999997</v>
      </c>
      <c r="N53" s="273">
        <v>424.54700000000003</v>
      </c>
      <c r="O53" s="109"/>
      <c r="P53" s="109"/>
      <c r="AD53"/>
      <c r="AE53"/>
      <c r="AT53" s="109"/>
      <c r="AU53" s="109"/>
    </row>
    <row r="54" spans="1:47">
      <c r="A54" s="160"/>
      <c r="B54" s="161" t="s">
        <v>366</v>
      </c>
      <c r="C54" s="585">
        <v>0</v>
      </c>
      <c r="D54" s="273">
        <v>0</v>
      </c>
      <c r="E54" s="585">
        <v>436.875</v>
      </c>
      <c r="F54" s="273">
        <v>510.08300000000003</v>
      </c>
      <c r="G54" s="585">
        <v>37.835000000000001</v>
      </c>
      <c r="H54" s="273">
        <v>25</v>
      </c>
      <c r="I54" s="585">
        <v>3.2170000000000001</v>
      </c>
      <c r="J54" s="273">
        <v>3.9E-2</v>
      </c>
      <c r="K54" s="585">
        <v>0</v>
      </c>
      <c r="L54" s="273">
        <v>0</v>
      </c>
      <c r="M54" s="585">
        <v>477.92700000000002</v>
      </c>
      <c r="N54" s="273">
        <v>535.12199999999996</v>
      </c>
      <c r="O54" s="109"/>
      <c r="P54" s="109"/>
      <c r="AD54"/>
      <c r="AE54"/>
      <c r="AT54" s="109"/>
      <c r="AU54" s="109"/>
    </row>
    <row r="55" spans="1:47">
      <c r="A55" s="160"/>
      <c r="B55" s="161" t="s">
        <v>367</v>
      </c>
      <c r="C55" s="585">
        <v>0</v>
      </c>
      <c r="D55" s="273">
        <v>0</v>
      </c>
      <c r="E55" s="585">
        <v>15.458</v>
      </c>
      <c r="F55" s="273">
        <v>15.010999999999999</v>
      </c>
      <c r="G55" s="585">
        <v>636.78499999999997</v>
      </c>
      <c r="H55" s="273">
        <v>764.67200000000003</v>
      </c>
      <c r="I55" s="585">
        <v>55.223999999999997</v>
      </c>
      <c r="J55" s="273">
        <v>64.805000000000007</v>
      </c>
      <c r="K55" s="585">
        <v>0</v>
      </c>
      <c r="L55" s="273">
        <v>0</v>
      </c>
      <c r="M55" s="585">
        <v>707.46699999999998</v>
      </c>
      <c r="N55" s="273">
        <v>844.48800000000006</v>
      </c>
      <c r="O55" s="109"/>
      <c r="P55" s="109"/>
      <c r="AD55"/>
      <c r="AE55"/>
      <c r="AT55" s="109"/>
      <c r="AU55" s="109"/>
    </row>
    <row r="56" spans="1:47">
      <c r="A56" s="160"/>
      <c r="B56" s="161" t="s">
        <v>368</v>
      </c>
      <c r="C56" s="585">
        <v>0</v>
      </c>
      <c r="D56" s="273">
        <v>0</v>
      </c>
      <c r="E56" s="585">
        <v>3.0670000000000002</v>
      </c>
      <c r="F56" s="273">
        <v>3.7010000000000001</v>
      </c>
      <c r="G56" s="585">
        <v>2.399</v>
      </c>
      <c r="H56" s="273">
        <v>2.6549999999999998</v>
      </c>
      <c r="I56" s="585">
        <v>0</v>
      </c>
      <c r="J56" s="273">
        <v>0</v>
      </c>
      <c r="K56" s="585">
        <v>0</v>
      </c>
      <c r="L56" s="273">
        <v>0</v>
      </c>
      <c r="M56" s="585">
        <v>5.4660000000000002</v>
      </c>
      <c r="N56" s="273">
        <v>6.3559999999999999</v>
      </c>
      <c r="O56" s="109"/>
      <c r="P56" s="109"/>
      <c r="AD56"/>
      <c r="AE56"/>
      <c r="AT56" s="109"/>
      <c r="AU56" s="109"/>
    </row>
    <row r="57" spans="1:47">
      <c r="Q57" s="162"/>
      <c r="R57" s="162"/>
      <c r="AD57"/>
      <c r="AE57"/>
      <c r="AT57" s="109"/>
      <c r="AU57" s="109"/>
    </row>
    <row r="58" spans="1:47" s="104" customFormat="1">
      <c r="A58" s="158" t="s">
        <v>369</v>
      </c>
      <c r="B58" s="159"/>
      <c r="C58" s="584">
        <v>0</v>
      </c>
      <c r="D58" s="274">
        <v>0</v>
      </c>
      <c r="E58" s="584">
        <v>1328.4860000000001</v>
      </c>
      <c r="F58" s="274">
        <v>1280.4590000000001</v>
      </c>
      <c r="G58" s="584">
        <v>4230.915</v>
      </c>
      <c r="H58" s="274">
        <v>3735.91</v>
      </c>
      <c r="I58" s="584">
        <v>1230.829</v>
      </c>
      <c r="J58" s="274">
        <v>1373.74</v>
      </c>
      <c r="K58" s="584">
        <v>0</v>
      </c>
      <c r="L58" s="274">
        <v>0</v>
      </c>
      <c r="M58" s="584">
        <v>6790.23</v>
      </c>
      <c r="N58" s="274">
        <v>6390.1090000000004</v>
      </c>
      <c r="AD58"/>
      <c r="AE58"/>
      <c r="AF58"/>
      <c r="AG58"/>
      <c r="AH58"/>
      <c r="AI58"/>
      <c r="AJ58"/>
      <c r="AK58"/>
      <c r="AL58"/>
      <c r="AM58"/>
      <c r="AN58"/>
      <c r="AO58"/>
      <c r="AP58"/>
      <c r="AQ58"/>
      <c r="AR58"/>
      <c r="AS58"/>
    </row>
    <row r="59" spans="1:47" s="104" customFormat="1">
      <c r="A59" s="158" t="s">
        <v>370</v>
      </c>
      <c r="B59" s="159"/>
      <c r="C59" s="584">
        <v>0</v>
      </c>
      <c r="D59" s="274">
        <v>0</v>
      </c>
      <c r="E59" s="584">
        <v>1328.4860000000001</v>
      </c>
      <c r="F59" s="274">
        <v>1280.4590000000001</v>
      </c>
      <c r="G59" s="584">
        <v>4230.915</v>
      </c>
      <c r="H59" s="274">
        <v>3735.91</v>
      </c>
      <c r="I59" s="584">
        <v>1230.829</v>
      </c>
      <c r="J59" s="274">
        <v>1373.74</v>
      </c>
      <c r="K59" s="584">
        <v>0</v>
      </c>
      <c r="L59" s="274">
        <v>0</v>
      </c>
      <c r="M59" s="584">
        <v>6790.23</v>
      </c>
      <c r="N59" s="274">
        <v>6390.1090000000004</v>
      </c>
      <c r="AD59"/>
      <c r="AE59"/>
      <c r="AF59"/>
      <c r="AG59"/>
      <c r="AH59"/>
      <c r="AI59"/>
      <c r="AJ59"/>
      <c r="AK59"/>
      <c r="AL59"/>
      <c r="AM59"/>
      <c r="AN59"/>
      <c r="AO59"/>
      <c r="AP59"/>
      <c r="AQ59"/>
      <c r="AR59"/>
      <c r="AS59"/>
    </row>
    <row r="60" spans="1:47">
      <c r="A60" s="160"/>
      <c r="B60" s="161" t="s">
        <v>371</v>
      </c>
      <c r="C60" s="585">
        <v>0</v>
      </c>
      <c r="D60" s="273">
        <v>0</v>
      </c>
      <c r="E60" s="585">
        <v>856.25800000000004</v>
      </c>
      <c r="F60" s="273">
        <v>859.05899999999997</v>
      </c>
      <c r="G60" s="585">
        <v>2388.4639999999999</v>
      </c>
      <c r="H60" s="273">
        <v>2083.4520000000002</v>
      </c>
      <c r="I60" s="585">
        <v>0</v>
      </c>
      <c r="J60" s="273">
        <v>0</v>
      </c>
      <c r="K60" s="585">
        <v>0</v>
      </c>
      <c r="L60" s="273">
        <v>0</v>
      </c>
      <c r="M60" s="585">
        <v>3244.7220000000002</v>
      </c>
      <c r="N60" s="273">
        <v>2942.511</v>
      </c>
      <c r="O60" s="109"/>
      <c r="P60" s="109"/>
      <c r="AD60"/>
      <c r="AE60"/>
      <c r="AT60" s="109"/>
      <c r="AU60" s="109"/>
    </row>
    <row r="61" spans="1:47">
      <c r="A61" s="160"/>
      <c r="B61" s="161" t="s">
        <v>372</v>
      </c>
      <c r="C61" s="585">
        <v>0</v>
      </c>
      <c r="D61" s="273">
        <v>0</v>
      </c>
      <c r="E61" s="585">
        <v>63.835999999999999</v>
      </c>
      <c r="F61" s="273">
        <v>11.554</v>
      </c>
      <c r="G61" s="585">
        <v>416.05599999999998</v>
      </c>
      <c r="H61" s="273">
        <v>217.03800000000001</v>
      </c>
      <c r="I61" s="585">
        <v>709.49599999999998</v>
      </c>
      <c r="J61" s="273">
        <v>883.19100000000003</v>
      </c>
      <c r="K61" s="585">
        <v>0</v>
      </c>
      <c r="L61" s="273">
        <v>0</v>
      </c>
      <c r="M61" s="585">
        <v>1189.3879999999999</v>
      </c>
      <c r="N61" s="273">
        <v>1111.7829999999999</v>
      </c>
      <c r="O61" s="109"/>
      <c r="P61" s="109"/>
      <c r="AD61"/>
      <c r="AE61"/>
      <c r="AT61" s="109"/>
      <c r="AU61" s="109"/>
    </row>
    <row r="62" spans="1:47">
      <c r="A62" s="160"/>
      <c r="B62" s="161" t="s">
        <v>373</v>
      </c>
      <c r="C62" s="585">
        <v>0</v>
      </c>
      <c r="D62" s="273">
        <v>0</v>
      </c>
      <c r="E62" s="585">
        <v>0</v>
      </c>
      <c r="F62" s="273">
        <v>0</v>
      </c>
      <c r="G62" s="585">
        <v>0</v>
      </c>
      <c r="H62" s="273">
        <v>0</v>
      </c>
      <c r="I62" s="585">
        <v>0</v>
      </c>
      <c r="J62" s="273">
        <v>0</v>
      </c>
      <c r="K62" s="585">
        <v>0</v>
      </c>
      <c r="L62" s="273">
        <v>0</v>
      </c>
      <c r="M62" s="585">
        <v>0</v>
      </c>
      <c r="N62" s="273">
        <v>0</v>
      </c>
      <c r="O62" s="109"/>
      <c r="P62" s="109"/>
      <c r="AD62"/>
      <c r="AE62"/>
      <c r="AT62" s="109"/>
      <c r="AU62" s="109"/>
    </row>
    <row r="63" spans="1:47">
      <c r="A63" s="160"/>
      <c r="B63" s="161" t="s">
        <v>374</v>
      </c>
      <c r="C63" s="585">
        <v>0</v>
      </c>
      <c r="D63" s="273">
        <v>0</v>
      </c>
      <c r="E63" s="585">
        <v>0</v>
      </c>
      <c r="F63" s="273">
        <v>0</v>
      </c>
      <c r="G63" s="585">
        <v>0</v>
      </c>
      <c r="H63" s="273">
        <v>0</v>
      </c>
      <c r="I63" s="585">
        <v>0</v>
      </c>
      <c r="J63" s="273">
        <v>0</v>
      </c>
      <c r="K63" s="585">
        <v>0</v>
      </c>
      <c r="L63" s="273">
        <v>0</v>
      </c>
      <c r="M63" s="585">
        <v>0</v>
      </c>
      <c r="N63" s="273">
        <v>0</v>
      </c>
      <c r="O63" s="109"/>
      <c r="P63" s="109"/>
      <c r="AD63"/>
      <c r="AE63"/>
      <c r="AT63" s="109"/>
      <c r="AU63" s="109"/>
    </row>
    <row r="64" spans="1:47">
      <c r="A64" s="160"/>
      <c r="B64" s="161" t="s">
        <v>375</v>
      </c>
      <c r="C64" s="585">
        <v>0</v>
      </c>
      <c r="D64" s="273">
        <v>0</v>
      </c>
      <c r="E64" s="585">
        <v>0</v>
      </c>
      <c r="F64" s="273">
        <v>0</v>
      </c>
      <c r="G64" s="585">
        <v>0</v>
      </c>
      <c r="H64" s="273">
        <v>0</v>
      </c>
      <c r="I64" s="585">
        <v>0</v>
      </c>
      <c r="J64" s="273">
        <v>0</v>
      </c>
      <c r="K64" s="585">
        <v>0</v>
      </c>
      <c r="L64" s="273">
        <v>0</v>
      </c>
      <c r="M64" s="585">
        <v>0</v>
      </c>
      <c r="N64" s="273">
        <v>0</v>
      </c>
      <c r="O64" s="109"/>
      <c r="P64" s="109"/>
      <c r="AD64"/>
      <c r="AE64"/>
      <c r="AT64" s="109"/>
      <c r="AU64" s="109"/>
    </row>
    <row r="65" spans="1:47">
      <c r="A65" s="160"/>
      <c r="B65" s="161" t="s">
        <v>376</v>
      </c>
      <c r="C65" s="585">
        <v>0</v>
      </c>
      <c r="D65" s="273">
        <v>0</v>
      </c>
      <c r="E65" s="585">
        <v>408.392</v>
      </c>
      <c r="F65" s="273">
        <v>409.846</v>
      </c>
      <c r="G65" s="585">
        <v>1426.395</v>
      </c>
      <c r="H65" s="273">
        <v>1435.42</v>
      </c>
      <c r="I65" s="585">
        <v>521.33299999999997</v>
      </c>
      <c r="J65" s="273">
        <v>490.54899999999998</v>
      </c>
      <c r="K65" s="585">
        <v>0</v>
      </c>
      <c r="L65" s="273">
        <v>0</v>
      </c>
      <c r="M65" s="585">
        <v>2356.12</v>
      </c>
      <c r="N65" s="273">
        <v>2335.8150000000001</v>
      </c>
      <c r="O65" s="109"/>
      <c r="P65" s="109"/>
      <c r="AD65"/>
      <c r="AE65"/>
      <c r="AT65" s="109"/>
      <c r="AU65" s="109"/>
    </row>
    <row r="66" spans="1:47">
      <c r="Q66" s="162"/>
      <c r="R66" s="162"/>
      <c r="S66" s="162"/>
      <c r="AD66"/>
      <c r="AE66"/>
      <c r="AT66" s="109"/>
      <c r="AU66" s="109"/>
    </row>
    <row r="67" spans="1:47">
      <c r="A67" s="172" t="s">
        <v>377</v>
      </c>
      <c r="B67" s="161"/>
      <c r="C67" s="585">
        <v>0</v>
      </c>
      <c r="D67" s="274">
        <v>0</v>
      </c>
      <c r="E67" s="585">
        <v>0</v>
      </c>
      <c r="F67" s="274">
        <v>0</v>
      </c>
      <c r="G67" s="585">
        <v>0</v>
      </c>
      <c r="H67" s="274">
        <v>0</v>
      </c>
      <c r="I67" s="585">
        <v>0</v>
      </c>
      <c r="J67" s="274">
        <v>0</v>
      </c>
      <c r="K67" s="585">
        <v>0</v>
      </c>
      <c r="L67" s="274">
        <v>0</v>
      </c>
      <c r="M67" s="585">
        <v>0</v>
      </c>
      <c r="N67" s="274">
        <v>0</v>
      </c>
      <c r="O67" s="109"/>
      <c r="P67" s="109"/>
      <c r="AD67"/>
      <c r="AE67"/>
      <c r="AT67" s="109"/>
      <c r="AU67" s="109"/>
    </row>
    <row r="68" spans="1:47">
      <c r="Q68" s="162"/>
      <c r="R68" s="162"/>
      <c r="S68" s="162"/>
      <c r="T68" s="162"/>
      <c r="U68" s="162"/>
      <c r="V68" s="162"/>
      <c r="AD68"/>
      <c r="AE68"/>
      <c r="AT68" s="109"/>
      <c r="AU68" s="109"/>
    </row>
    <row r="69" spans="1:47">
      <c r="A69" s="158" t="s">
        <v>378</v>
      </c>
      <c r="B69" s="174"/>
      <c r="C69" s="599">
        <v>0</v>
      </c>
      <c r="D69" s="274">
        <v>0</v>
      </c>
      <c r="E69" s="599">
        <v>3063.4720000000002</v>
      </c>
      <c r="F69" s="274">
        <v>3005.864</v>
      </c>
      <c r="G69" s="599">
        <v>12869.637000000001</v>
      </c>
      <c r="H69" s="274">
        <v>11066.227999999999</v>
      </c>
      <c r="I69" s="599">
        <v>3007.9650000000001</v>
      </c>
      <c r="J69" s="274">
        <v>2794.511</v>
      </c>
      <c r="K69" s="599">
        <v>0</v>
      </c>
      <c r="L69" s="274">
        <v>0</v>
      </c>
      <c r="M69" s="599">
        <v>18941.074000000001</v>
      </c>
      <c r="N69" s="274">
        <v>16866.602999999999</v>
      </c>
      <c r="O69" s="109"/>
      <c r="P69" s="109"/>
      <c r="AD69"/>
      <c r="AE69"/>
      <c r="AT69" s="109"/>
      <c r="AU69" s="109"/>
    </row>
    <row r="72" spans="1:47">
      <c r="C72" s="934" t="s">
        <v>53</v>
      </c>
      <c r="D72" s="935"/>
      <c r="E72" s="935"/>
      <c r="F72" s="935"/>
      <c r="G72" s="935"/>
      <c r="H72" s="935"/>
      <c r="I72" s="935"/>
      <c r="J72" s="935"/>
      <c r="K72" s="935"/>
      <c r="L72" s="935"/>
      <c r="M72" s="935"/>
      <c r="N72" s="935"/>
      <c r="O72" s="935"/>
      <c r="P72" s="935"/>
      <c r="Q72" s="935"/>
      <c r="R72" s="935"/>
      <c r="S72" s="935"/>
      <c r="T72" s="935"/>
      <c r="U72" s="935"/>
      <c r="V72" s="935"/>
      <c r="W72" s="935"/>
      <c r="X72" s="935"/>
      <c r="Y72" s="935"/>
      <c r="Z72" s="935"/>
      <c r="AB72"/>
      <c r="AC72"/>
      <c r="AD72"/>
      <c r="AE72"/>
      <c r="AR72" s="109"/>
      <c r="AS72" s="109"/>
      <c r="AT72" s="109"/>
      <c r="AU72" s="109"/>
    </row>
    <row r="73" spans="1:47" ht="12.75" customHeight="1">
      <c r="A73" s="909" t="s">
        <v>0</v>
      </c>
      <c r="B73" s="910"/>
      <c r="C73" s="907" t="s">
        <v>223</v>
      </c>
      <c r="D73" s="919"/>
      <c r="E73" s="919"/>
      <c r="F73" s="908"/>
      <c r="G73" s="907" t="s">
        <v>5</v>
      </c>
      <c r="H73" s="919"/>
      <c r="I73" s="919"/>
      <c r="J73" s="908"/>
      <c r="K73" s="907" t="s">
        <v>6</v>
      </c>
      <c r="L73" s="919"/>
      <c r="M73" s="919"/>
      <c r="N73" s="908"/>
      <c r="O73" s="907" t="s">
        <v>7</v>
      </c>
      <c r="P73" s="919"/>
      <c r="Q73" s="919"/>
      <c r="R73" s="908"/>
      <c r="S73" s="907" t="s">
        <v>325</v>
      </c>
      <c r="T73" s="919"/>
      <c r="U73" s="919"/>
      <c r="V73" s="908"/>
      <c r="W73" s="907" t="s">
        <v>47</v>
      </c>
      <c r="X73" s="919"/>
      <c r="Y73" s="919"/>
      <c r="Z73" s="908"/>
      <c r="AB73"/>
      <c r="AC73"/>
      <c r="AD73"/>
      <c r="AE73"/>
      <c r="AR73" s="109"/>
      <c r="AS73" s="109"/>
      <c r="AT73" s="109"/>
      <c r="AU73" s="109"/>
    </row>
    <row r="74" spans="1:47" ht="12.75" customHeight="1">
      <c r="A74" s="686"/>
      <c r="B74" s="687"/>
      <c r="C74" s="907" t="s">
        <v>11</v>
      </c>
      <c r="D74" s="908"/>
      <c r="E74" s="907" t="s">
        <v>12</v>
      </c>
      <c r="F74" s="908"/>
      <c r="G74" s="907" t="s">
        <v>11</v>
      </c>
      <c r="H74" s="908"/>
      <c r="I74" s="907" t="s">
        <v>12</v>
      </c>
      <c r="J74" s="908"/>
      <c r="K74" s="907" t="s">
        <v>11</v>
      </c>
      <c r="L74" s="908"/>
      <c r="M74" s="907" t="s">
        <v>12</v>
      </c>
      <c r="N74" s="908"/>
      <c r="O74" s="907" t="s">
        <v>11</v>
      </c>
      <c r="P74" s="908"/>
      <c r="Q74" s="907" t="s">
        <v>12</v>
      </c>
      <c r="R74" s="908"/>
      <c r="S74" s="907" t="s">
        <v>11</v>
      </c>
      <c r="T74" s="908"/>
      <c r="U74" s="907" t="s">
        <v>12</v>
      </c>
      <c r="V74" s="908"/>
      <c r="W74" s="907" t="s">
        <v>11</v>
      </c>
      <c r="X74" s="908"/>
      <c r="Y74" s="907" t="s">
        <v>12</v>
      </c>
      <c r="Z74" s="908"/>
      <c r="AB74"/>
      <c r="AC74"/>
      <c r="AD74"/>
      <c r="AE74"/>
      <c r="AR74" s="109"/>
      <c r="AS74" s="109"/>
      <c r="AT74" s="109"/>
      <c r="AU74" s="109"/>
    </row>
    <row r="75" spans="1:47" ht="14.25" customHeight="1">
      <c r="A75" s="950"/>
      <c r="B75" s="951"/>
      <c r="C75" s="586" t="s">
        <v>501</v>
      </c>
      <c r="D75" s="269" t="s">
        <v>503</v>
      </c>
      <c r="E75" s="586" t="s">
        <v>469</v>
      </c>
      <c r="F75" s="269" t="s">
        <v>470</v>
      </c>
      <c r="G75" s="586" t="s">
        <v>501</v>
      </c>
      <c r="H75" s="269" t="s">
        <v>503</v>
      </c>
      <c r="I75" s="586" t="s">
        <v>469</v>
      </c>
      <c r="J75" s="269" t="s">
        <v>470</v>
      </c>
      <c r="K75" s="586" t="s">
        <v>501</v>
      </c>
      <c r="L75" s="269" t="s">
        <v>503</v>
      </c>
      <c r="M75" s="586" t="s">
        <v>469</v>
      </c>
      <c r="N75" s="269" t="s">
        <v>470</v>
      </c>
      <c r="O75" s="586" t="s">
        <v>501</v>
      </c>
      <c r="P75" s="269" t="s">
        <v>503</v>
      </c>
      <c r="Q75" s="586" t="s">
        <v>469</v>
      </c>
      <c r="R75" s="269" t="s">
        <v>470</v>
      </c>
      <c r="S75" s="586" t="s">
        <v>501</v>
      </c>
      <c r="T75" s="269" t="s">
        <v>503</v>
      </c>
      <c r="U75" s="586" t="s">
        <v>469</v>
      </c>
      <c r="V75" s="269" t="s">
        <v>470</v>
      </c>
      <c r="W75" s="586" t="s">
        <v>501</v>
      </c>
      <c r="X75" s="269" t="s">
        <v>503</v>
      </c>
      <c r="Y75" s="586" t="s">
        <v>469</v>
      </c>
      <c r="Z75" s="269" t="s">
        <v>470</v>
      </c>
      <c r="AB75"/>
      <c r="AC75"/>
      <c r="AD75"/>
      <c r="AE75"/>
      <c r="AR75" s="109"/>
      <c r="AS75" s="109"/>
      <c r="AT75" s="109"/>
      <c r="AU75" s="109"/>
    </row>
    <row r="76" spans="1:47">
      <c r="A76" s="945"/>
      <c r="B76" s="946"/>
      <c r="C76" s="587" t="s">
        <v>222</v>
      </c>
      <c r="D76" s="270" t="s">
        <v>222</v>
      </c>
      <c r="E76" s="587" t="s">
        <v>222</v>
      </c>
      <c r="F76" s="270" t="s">
        <v>222</v>
      </c>
      <c r="G76" s="587" t="s">
        <v>222</v>
      </c>
      <c r="H76" s="270" t="s">
        <v>222</v>
      </c>
      <c r="I76" s="587" t="s">
        <v>222</v>
      </c>
      <c r="J76" s="270" t="s">
        <v>222</v>
      </c>
      <c r="K76" s="587" t="s">
        <v>222</v>
      </c>
      <c r="L76" s="270" t="s">
        <v>222</v>
      </c>
      <c r="M76" s="587" t="s">
        <v>222</v>
      </c>
      <c r="N76" s="270" t="s">
        <v>222</v>
      </c>
      <c r="O76" s="587" t="s">
        <v>222</v>
      </c>
      <c r="P76" s="270" t="s">
        <v>222</v>
      </c>
      <c r="Q76" s="587" t="s">
        <v>222</v>
      </c>
      <c r="R76" s="270" t="s">
        <v>222</v>
      </c>
      <c r="S76" s="587" t="s">
        <v>222</v>
      </c>
      <c r="T76" s="270" t="s">
        <v>222</v>
      </c>
      <c r="U76" s="587" t="s">
        <v>222</v>
      </c>
      <c r="V76" s="270" t="s">
        <v>222</v>
      </c>
      <c r="W76" s="587" t="s">
        <v>222</v>
      </c>
      <c r="X76" s="270" t="s">
        <v>222</v>
      </c>
      <c r="Y76" s="587" t="s">
        <v>222</v>
      </c>
      <c r="Z76" s="270" t="s">
        <v>222</v>
      </c>
      <c r="AB76"/>
      <c r="AC76"/>
      <c r="AD76"/>
      <c r="AE76"/>
      <c r="AR76" s="109"/>
      <c r="AS76" s="109"/>
      <c r="AT76" s="109"/>
      <c r="AU76" s="109"/>
    </row>
    <row r="77" spans="1:47" s="104" customFormat="1">
      <c r="A77" s="158" t="s">
        <v>379</v>
      </c>
      <c r="B77" s="181"/>
      <c r="C77" s="599">
        <v>0</v>
      </c>
      <c r="D77" s="593">
        <v>0</v>
      </c>
      <c r="E77" s="599">
        <v>0</v>
      </c>
      <c r="F77" s="593">
        <v>0</v>
      </c>
      <c r="G77" s="599">
        <v>858.59</v>
      </c>
      <c r="H77" s="593">
        <v>582.80399999999997</v>
      </c>
      <c r="I77" s="599">
        <v>448.69300000000004</v>
      </c>
      <c r="J77" s="593">
        <v>347.03199999999998</v>
      </c>
      <c r="K77" s="599">
        <v>3336.4879999999998</v>
      </c>
      <c r="L77" s="593">
        <v>3443.306</v>
      </c>
      <c r="M77" s="599">
        <v>1759.0809999999999</v>
      </c>
      <c r="N77" s="593">
        <v>1653.347</v>
      </c>
      <c r="O77" s="599">
        <v>1070.568</v>
      </c>
      <c r="P77" s="593">
        <v>1162.2739999999999</v>
      </c>
      <c r="Q77" s="599">
        <v>530.14499999999998</v>
      </c>
      <c r="R77" s="593">
        <v>578.97799999999984</v>
      </c>
      <c r="S77" s="599">
        <v>0</v>
      </c>
      <c r="T77" s="593">
        <v>0</v>
      </c>
      <c r="U77" s="599">
        <v>0</v>
      </c>
      <c r="V77" s="593">
        <v>0</v>
      </c>
      <c r="W77" s="599">
        <v>5265.6459999999997</v>
      </c>
      <c r="X77" s="593">
        <v>5188.384</v>
      </c>
      <c r="Y77" s="599">
        <v>2737.9189999999999</v>
      </c>
      <c r="Z77" s="593">
        <v>2579.357</v>
      </c>
      <c r="AB77"/>
      <c r="AC77"/>
      <c r="AD77"/>
      <c r="AE77"/>
      <c r="AF77"/>
      <c r="AG77"/>
      <c r="AH77"/>
      <c r="AI77"/>
      <c r="AJ77"/>
      <c r="AK77"/>
      <c r="AL77"/>
      <c r="AM77"/>
      <c r="AN77"/>
      <c r="AO77"/>
      <c r="AP77"/>
      <c r="AQ77"/>
    </row>
    <row r="78" spans="1:47">
      <c r="A78" s="164"/>
      <c r="B78" s="165" t="s">
        <v>64</v>
      </c>
      <c r="C78" s="590">
        <v>0</v>
      </c>
      <c r="D78" s="594">
        <v>0</v>
      </c>
      <c r="E78" s="590">
        <v>0</v>
      </c>
      <c r="F78" s="594">
        <v>0</v>
      </c>
      <c r="G78" s="590">
        <v>745.19799999999998</v>
      </c>
      <c r="H78" s="594">
        <v>605.25</v>
      </c>
      <c r="I78" s="590">
        <v>339.14599999999996</v>
      </c>
      <c r="J78" s="594">
        <v>366.03399999999999</v>
      </c>
      <c r="K78" s="590">
        <v>2720.87</v>
      </c>
      <c r="L78" s="594">
        <v>2914.578</v>
      </c>
      <c r="M78" s="590">
        <v>1442.741</v>
      </c>
      <c r="N78" s="594">
        <v>1396.2059999999999</v>
      </c>
      <c r="O78" s="590">
        <v>1059.644</v>
      </c>
      <c r="P78" s="594">
        <v>1149.848</v>
      </c>
      <c r="Q78" s="590">
        <v>524.05200000000002</v>
      </c>
      <c r="R78" s="594">
        <v>572.05999999999995</v>
      </c>
      <c r="S78" s="590">
        <v>0</v>
      </c>
      <c r="T78" s="594">
        <v>0</v>
      </c>
      <c r="U78" s="590">
        <v>0</v>
      </c>
      <c r="V78" s="594">
        <v>0</v>
      </c>
      <c r="W78" s="590">
        <v>4525.7120000000004</v>
      </c>
      <c r="X78" s="594">
        <v>4669.6760000000004</v>
      </c>
      <c r="Y78" s="590">
        <v>2305.9390000000003</v>
      </c>
      <c r="Z78" s="594">
        <v>2334.3000000000002</v>
      </c>
      <c r="AB78"/>
      <c r="AC78"/>
      <c r="AD78"/>
      <c r="AE78"/>
      <c r="AR78" s="109"/>
      <c r="AS78" s="109"/>
      <c r="AT78" s="109"/>
      <c r="AU78" s="109"/>
    </row>
    <row r="79" spans="1:47">
      <c r="A79" s="164"/>
      <c r="B79" s="167" t="s">
        <v>421</v>
      </c>
      <c r="C79" s="590">
        <v>0</v>
      </c>
      <c r="D79" s="594">
        <v>0</v>
      </c>
      <c r="E79" s="590">
        <v>0</v>
      </c>
      <c r="F79" s="594">
        <v>0</v>
      </c>
      <c r="G79" s="590">
        <v>719.29399999999998</v>
      </c>
      <c r="H79" s="594">
        <v>585.13599999999997</v>
      </c>
      <c r="I79" s="590">
        <v>325.19299999999998</v>
      </c>
      <c r="J79" s="594">
        <v>352.99899999999997</v>
      </c>
      <c r="K79" s="590">
        <v>2247.9299999999998</v>
      </c>
      <c r="L79" s="594">
        <v>2429.7959999999998</v>
      </c>
      <c r="M79" s="590">
        <v>1205.6699999999998</v>
      </c>
      <c r="N79" s="594">
        <v>1157.5969999999998</v>
      </c>
      <c r="O79" s="590">
        <v>534.17499999999995</v>
      </c>
      <c r="P79" s="594">
        <v>608.875</v>
      </c>
      <c r="Q79" s="590">
        <v>259.19299999999993</v>
      </c>
      <c r="R79" s="594">
        <v>298.39999999999998</v>
      </c>
      <c r="S79" s="590">
        <v>0</v>
      </c>
      <c r="T79" s="594">
        <v>0</v>
      </c>
      <c r="U79" s="590">
        <v>0</v>
      </c>
      <c r="V79" s="594">
        <v>0</v>
      </c>
      <c r="W79" s="590">
        <v>3501.3989999999999</v>
      </c>
      <c r="X79" s="594">
        <v>3623.8069999999998</v>
      </c>
      <c r="Y79" s="590">
        <v>1790.0559999999998</v>
      </c>
      <c r="Z79" s="594">
        <v>1808.9959999999999</v>
      </c>
      <c r="AB79"/>
      <c r="AC79"/>
      <c r="AD79"/>
      <c r="AE79"/>
      <c r="AR79" s="109"/>
      <c r="AS79" s="109"/>
      <c r="AT79" s="109"/>
      <c r="AU79" s="109"/>
    </row>
    <row r="80" spans="1:47">
      <c r="A80" s="164"/>
      <c r="B80" s="167" t="s">
        <v>422</v>
      </c>
      <c r="C80" s="590">
        <v>0</v>
      </c>
      <c r="D80" s="594">
        <v>0</v>
      </c>
      <c r="E80" s="590">
        <v>0</v>
      </c>
      <c r="F80" s="594">
        <v>0</v>
      </c>
      <c r="G80" s="590">
        <v>0.26700000000000002</v>
      </c>
      <c r="H80" s="594">
        <v>0.218</v>
      </c>
      <c r="I80" s="590">
        <v>0.22100000000000003</v>
      </c>
      <c r="J80" s="594">
        <v>0.107</v>
      </c>
      <c r="K80" s="590">
        <v>0</v>
      </c>
      <c r="L80" s="594">
        <v>0</v>
      </c>
      <c r="M80" s="590">
        <v>0</v>
      </c>
      <c r="N80" s="594">
        <v>0</v>
      </c>
      <c r="O80" s="590">
        <v>0.53800000000000003</v>
      </c>
      <c r="P80" s="594">
        <v>1.018</v>
      </c>
      <c r="Q80" s="590">
        <v>0.26900000000000002</v>
      </c>
      <c r="R80" s="594">
        <v>0.54700000000000004</v>
      </c>
      <c r="S80" s="590">
        <v>0</v>
      </c>
      <c r="T80" s="594">
        <v>0</v>
      </c>
      <c r="U80" s="590">
        <v>0</v>
      </c>
      <c r="V80" s="594">
        <v>0</v>
      </c>
      <c r="W80" s="590">
        <v>0.80500000000000005</v>
      </c>
      <c r="X80" s="594">
        <v>1.236</v>
      </c>
      <c r="Y80" s="590">
        <v>0.49000000000000005</v>
      </c>
      <c r="Z80" s="594">
        <v>0.65400000000000003</v>
      </c>
      <c r="AB80"/>
      <c r="AC80"/>
      <c r="AD80"/>
      <c r="AE80"/>
      <c r="AR80" s="109"/>
      <c r="AS80" s="109"/>
      <c r="AT80" s="109"/>
      <c r="AU80" s="109"/>
    </row>
    <row r="81" spans="1:47">
      <c r="A81" s="164"/>
      <c r="B81" s="167" t="s">
        <v>423</v>
      </c>
      <c r="C81" s="590">
        <v>0</v>
      </c>
      <c r="D81" s="594">
        <v>0</v>
      </c>
      <c r="E81" s="590">
        <v>0</v>
      </c>
      <c r="F81" s="594">
        <v>0</v>
      </c>
      <c r="G81" s="590">
        <v>25.637</v>
      </c>
      <c r="H81" s="594">
        <v>19.896000000000001</v>
      </c>
      <c r="I81" s="590">
        <v>13.732000000000001</v>
      </c>
      <c r="J81" s="594">
        <v>12.928000000000001</v>
      </c>
      <c r="K81" s="590">
        <v>472.94</v>
      </c>
      <c r="L81" s="594">
        <v>484.78199999999998</v>
      </c>
      <c r="M81" s="590">
        <v>237.071</v>
      </c>
      <c r="N81" s="594">
        <v>238.60899999999998</v>
      </c>
      <c r="O81" s="590">
        <v>524.93100000000004</v>
      </c>
      <c r="P81" s="594">
        <v>539.95500000000004</v>
      </c>
      <c r="Q81" s="590">
        <v>264.59000000000003</v>
      </c>
      <c r="R81" s="594">
        <v>273.11300000000006</v>
      </c>
      <c r="S81" s="590">
        <v>0</v>
      </c>
      <c r="T81" s="594">
        <v>0</v>
      </c>
      <c r="U81" s="590">
        <v>0</v>
      </c>
      <c r="V81" s="594">
        <v>0</v>
      </c>
      <c r="W81" s="590">
        <v>1023.508</v>
      </c>
      <c r="X81" s="594">
        <v>1044.633</v>
      </c>
      <c r="Y81" s="590">
        <v>515.39300000000003</v>
      </c>
      <c r="Z81" s="594">
        <v>524.65000000000009</v>
      </c>
      <c r="AB81"/>
      <c r="AC81"/>
      <c r="AD81"/>
      <c r="AE81"/>
      <c r="AR81" s="109"/>
      <c r="AS81" s="109"/>
      <c r="AT81" s="109"/>
      <c r="AU81" s="109"/>
    </row>
    <row r="82" spans="1:47">
      <c r="A82" s="164"/>
      <c r="B82" s="165" t="s">
        <v>65</v>
      </c>
      <c r="C82" s="590">
        <v>0</v>
      </c>
      <c r="D82" s="594">
        <v>0</v>
      </c>
      <c r="E82" s="590">
        <v>0</v>
      </c>
      <c r="F82" s="594">
        <v>0</v>
      </c>
      <c r="G82" s="590">
        <v>113.392</v>
      </c>
      <c r="H82" s="594">
        <v>-22.446000000000002</v>
      </c>
      <c r="I82" s="590">
        <v>109.547</v>
      </c>
      <c r="J82" s="594">
        <v>-19.002000000000002</v>
      </c>
      <c r="K82" s="590">
        <v>615.61800000000005</v>
      </c>
      <c r="L82" s="594">
        <v>528.72799999999995</v>
      </c>
      <c r="M82" s="590">
        <v>316.34000000000003</v>
      </c>
      <c r="N82" s="594">
        <v>257.14099999999996</v>
      </c>
      <c r="O82" s="590">
        <v>10.923999999999999</v>
      </c>
      <c r="P82" s="594">
        <v>12.426</v>
      </c>
      <c r="Q82" s="590">
        <v>6.0929999999999991</v>
      </c>
      <c r="R82" s="594">
        <v>6.9180000000000001</v>
      </c>
      <c r="S82" s="590">
        <v>0</v>
      </c>
      <c r="T82" s="594">
        <v>0</v>
      </c>
      <c r="U82" s="590">
        <v>0</v>
      </c>
      <c r="V82" s="594">
        <v>0</v>
      </c>
      <c r="W82" s="590">
        <v>739.93399999999997</v>
      </c>
      <c r="X82" s="594">
        <v>518.70799999999997</v>
      </c>
      <c r="Y82" s="590">
        <v>431.97999999999996</v>
      </c>
      <c r="Z82" s="594">
        <v>245.05699999999996</v>
      </c>
      <c r="AB82"/>
      <c r="AC82"/>
      <c r="AD82"/>
      <c r="AE82"/>
      <c r="AR82" s="109"/>
      <c r="AS82" s="109"/>
      <c r="AT82" s="109"/>
      <c r="AU82" s="109"/>
    </row>
    <row r="83" spans="1:47">
      <c r="E83" s="708">
        <v>0</v>
      </c>
      <c r="F83" s="708"/>
      <c r="I83" s="708">
        <v>0</v>
      </c>
      <c r="J83" s="708">
        <v>0</v>
      </c>
      <c r="M83" s="708"/>
      <c r="N83" s="708"/>
      <c r="Q83" s="708"/>
      <c r="R83" s="708"/>
      <c r="S83" s="162"/>
      <c r="T83" s="162"/>
      <c r="U83" s="708"/>
      <c r="V83" s="708"/>
      <c r="W83" s="162"/>
      <c r="X83" s="162"/>
      <c r="Y83" s="708"/>
      <c r="Z83" s="708"/>
      <c r="AA83" s="162"/>
      <c r="AB83"/>
      <c r="AC83"/>
      <c r="AD83"/>
      <c r="AE83"/>
      <c r="AR83" s="109"/>
      <c r="AS83" s="109"/>
      <c r="AT83" s="109"/>
      <c r="AU83" s="109"/>
    </row>
    <row r="84" spans="1:47">
      <c r="A84" s="158" t="s">
        <v>383</v>
      </c>
      <c r="B84" s="166"/>
      <c r="C84" s="599">
        <v>0</v>
      </c>
      <c r="D84" s="593">
        <v>0</v>
      </c>
      <c r="E84" s="599">
        <v>0</v>
      </c>
      <c r="F84" s="593">
        <v>0</v>
      </c>
      <c r="G84" s="599">
        <v>-509.64600000000002</v>
      </c>
      <c r="H84" s="593">
        <v>-391.49700000000001</v>
      </c>
      <c r="I84" s="599">
        <v>-233.92599999999999</v>
      </c>
      <c r="J84" s="593">
        <v>-228.24600000000001</v>
      </c>
      <c r="K84" s="599">
        <v>-2215.433</v>
      </c>
      <c r="L84" s="593">
        <v>-2211.721</v>
      </c>
      <c r="M84" s="599">
        <v>-1203.4650000000001</v>
      </c>
      <c r="N84" s="593">
        <v>-1091.578</v>
      </c>
      <c r="O84" s="599">
        <v>-591.93799999999999</v>
      </c>
      <c r="P84" s="593">
        <v>-656.84299999999996</v>
      </c>
      <c r="Q84" s="599">
        <v>-290.82900000000001</v>
      </c>
      <c r="R84" s="593">
        <v>-316.81899999999996</v>
      </c>
      <c r="S84" s="599">
        <v>0</v>
      </c>
      <c r="T84" s="593">
        <v>0</v>
      </c>
      <c r="U84" s="599">
        <v>0</v>
      </c>
      <c r="V84" s="593">
        <v>0</v>
      </c>
      <c r="W84" s="599">
        <v>-3317.0169999999998</v>
      </c>
      <c r="X84" s="593">
        <v>-3260.0610000000001</v>
      </c>
      <c r="Y84" s="599">
        <v>-1728.2199999999998</v>
      </c>
      <c r="Z84" s="593">
        <v>-1636.6430000000003</v>
      </c>
      <c r="AB84"/>
      <c r="AC84"/>
      <c r="AD84"/>
      <c r="AE84"/>
      <c r="AR84" s="109"/>
      <c r="AS84" s="109"/>
      <c r="AT84" s="109"/>
      <c r="AU84" s="109"/>
    </row>
    <row r="85" spans="1:47">
      <c r="A85" s="164"/>
      <c r="B85" s="167" t="s">
        <v>384</v>
      </c>
      <c r="C85" s="590">
        <v>0</v>
      </c>
      <c r="D85" s="594">
        <v>0</v>
      </c>
      <c r="E85" s="590">
        <v>0</v>
      </c>
      <c r="F85" s="594">
        <v>0</v>
      </c>
      <c r="G85" s="590">
        <v>-442.21600000000001</v>
      </c>
      <c r="H85" s="594">
        <v>-346.36799999999999</v>
      </c>
      <c r="I85" s="590">
        <v>-202.916</v>
      </c>
      <c r="J85" s="594">
        <v>-203.06</v>
      </c>
      <c r="K85" s="590">
        <v>-1364.508</v>
      </c>
      <c r="L85" s="594">
        <v>-1357.3779999999999</v>
      </c>
      <c r="M85" s="590">
        <v>-752.68700000000001</v>
      </c>
      <c r="N85" s="594">
        <v>-659.03499999999997</v>
      </c>
      <c r="O85" s="590">
        <v>-401.935</v>
      </c>
      <c r="P85" s="594">
        <v>-460.25</v>
      </c>
      <c r="Q85" s="590">
        <v>-194.01300000000001</v>
      </c>
      <c r="R85" s="594">
        <v>-224.96199999999999</v>
      </c>
      <c r="S85" s="590">
        <v>0</v>
      </c>
      <c r="T85" s="594">
        <v>0</v>
      </c>
      <c r="U85" s="590">
        <v>0</v>
      </c>
      <c r="V85" s="594">
        <v>0</v>
      </c>
      <c r="W85" s="590">
        <v>-2208.6590000000001</v>
      </c>
      <c r="X85" s="594">
        <v>-2163.9960000000001</v>
      </c>
      <c r="Y85" s="590">
        <v>-1149.6160000000002</v>
      </c>
      <c r="Z85" s="594">
        <v>-1087.057</v>
      </c>
      <c r="AB85"/>
      <c r="AC85"/>
      <c r="AD85"/>
      <c r="AE85"/>
      <c r="AR85" s="109"/>
      <c r="AS85" s="109"/>
      <c r="AT85" s="109"/>
      <c r="AU85" s="109"/>
    </row>
    <row r="86" spans="1:47">
      <c r="A86" s="164"/>
      <c r="B86" s="167" t="s">
        <v>385</v>
      </c>
      <c r="C86" s="590">
        <v>0</v>
      </c>
      <c r="D86" s="594">
        <v>0</v>
      </c>
      <c r="E86" s="590">
        <v>0</v>
      </c>
      <c r="F86" s="594">
        <v>0</v>
      </c>
      <c r="G86" s="590">
        <v>0</v>
      </c>
      <c r="H86" s="594">
        <v>0</v>
      </c>
      <c r="I86" s="590">
        <v>0</v>
      </c>
      <c r="J86" s="594">
        <v>0</v>
      </c>
      <c r="K86" s="590">
        <v>0</v>
      </c>
      <c r="L86" s="594">
        <v>0</v>
      </c>
      <c r="M86" s="590">
        <v>0</v>
      </c>
      <c r="N86" s="594">
        <v>0</v>
      </c>
      <c r="O86" s="590">
        <v>0</v>
      </c>
      <c r="P86" s="594">
        <v>0</v>
      </c>
      <c r="Q86" s="590">
        <v>0</v>
      </c>
      <c r="R86" s="594">
        <v>0</v>
      </c>
      <c r="S86" s="590">
        <v>0</v>
      </c>
      <c r="T86" s="594">
        <v>0</v>
      </c>
      <c r="U86" s="590">
        <v>0</v>
      </c>
      <c r="V86" s="594">
        <v>0</v>
      </c>
      <c r="W86" s="590">
        <v>0</v>
      </c>
      <c r="X86" s="594">
        <v>0</v>
      </c>
      <c r="Y86" s="590">
        <v>0</v>
      </c>
      <c r="Z86" s="594">
        <v>0</v>
      </c>
      <c r="AB86"/>
      <c r="AC86"/>
      <c r="AD86"/>
      <c r="AE86"/>
      <c r="AR86" s="109"/>
      <c r="AS86" s="109"/>
      <c r="AT86" s="109"/>
      <c r="AU86" s="109"/>
    </row>
    <row r="87" spans="1:47">
      <c r="A87" s="164"/>
      <c r="B87" s="167" t="s">
        <v>69</v>
      </c>
      <c r="C87" s="590">
        <v>0</v>
      </c>
      <c r="D87" s="594">
        <v>0</v>
      </c>
      <c r="E87" s="590">
        <v>0</v>
      </c>
      <c r="F87" s="594">
        <v>0</v>
      </c>
      <c r="G87" s="590">
        <v>-26.966999999999999</v>
      </c>
      <c r="H87" s="594">
        <v>-12.180999999999999</v>
      </c>
      <c r="I87" s="590">
        <v>-12.819999999999999</v>
      </c>
      <c r="J87" s="594">
        <v>-8.7989999999999995</v>
      </c>
      <c r="K87" s="590">
        <v>-342.28399999999999</v>
      </c>
      <c r="L87" s="594">
        <v>-417.51600000000002</v>
      </c>
      <c r="M87" s="590">
        <v>-169.42599999999999</v>
      </c>
      <c r="N87" s="594">
        <v>-205.42800000000003</v>
      </c>
      <c r="O87" s="590">
        <v>-137.64699999999999</v>
      </c>
      <c r="P87" s="594">
        <v>-139.547</v>
      </c>
      <c r="Q87" s="590">
        <v>-69.064999999999998</v>
      </c>
      <c r="R87" s="594">
        <v>-67.866</v>
      </c>
      <c r="S87" s="590">
        <v>0</v>
      </c>
      <c r="T87" s="594">
        <v>0</v>
      </c>
      <c r="U87" s="590">
        <v>0</v>
      </c>
      <c r="V87" s="594">
        <v>0</v>
      </c>
      <c r="W87" s="590">
        <v>-506.89800000000002</v>
      </c>
      <c r="X87" s="594">
        <v>-569.24400000000003</v>
      </c>
      <c r="Y87" s="590">
        <v>-251.31100000000004</v>
      </c>
      <c r="Z87" s="594">
        <v>-282.09300000000002</v>
      </c>
      <c r="AB87"/>
      <c r="AC87"/>
      <c r="AD87"/>
      <c r="AE87"/>
      <c r="AR87" s="109"/>
      <c r="AS87" s="109"/>
      <c r="AT87" s="109"/>
      <c r="AU87" s="109"/>
    </row>
    <row r="88" spans="1:47">
      <c r="A88" s="164"/>
      <c r="B88" s="167" t="s">
        <v>386</v>
      </c>
      <c r="C88" s="590">
        <v>0</v>
      </c>
      <c r="D88" s="594">
        <v>0</v>
      </c>
      <c r="E88" s="590">
        <v>0</v>
      </c>
      <c r="F88" s="594">
        <v>0</v>
      </c>
      <c r="G88" s="590">
        <v>-40.463000000000001</v>
      </c>
      <c r="H88" s="594">
        <v>-32.948</v>
      </c>
      <c r="I88" s="590">
        <v>-18.190000000000001</v>
      </c>
      <c r="J88" s="594">
        <v>-16.387</v>
      </c>
      <c r="K88" s="590">
        <v>-508.64100000000002</v>
      </c>
      <c r="L88" s="594">
        <v>-436.827</v>
      </c>
      <c r="M88" s="590">
        <v>-281.35200000000003</v>
      </c>
      <c r="N88" s="594">
        <v>-227.11500000000001</v>
      </c>
      <c r="O88" s="590">
        <v>-52.356000000000002</v>
      </c>
      <c r="P88" s="594">
        <v>-57.045999999999999</v>
      </c>
      <c r="Q88" s="590">
        <v>-27.751000000000001</v>
      </c>
      <c r="R88" s="594">
        <v>-23.991</v>
      </c>
      <c r="S88" s="590">
        <v>0</v>
      </c>
      <c r="T88" s="594">
        <v>0</v>
      </c>
      <c r="U88" s="590">
        <v>0</v>
      </c>
      <c r="V88" s="594">
        <v>0</v>
      </c>
      <c r="W88" s="590">
        <v>-601.46</v>
      </c>
      <c r="X88" s="594">
        <v>-526.82100000000003</v>
      </c>
      <c r="Y88" s="590">
        <v>-327.29300000000006</v>
      </c>
      <c r="Z88" s="594">
        <v>-267.49300000000005</v>
      </c>
      <c r="AB88"/>
      <c r="AC88"/>
      <c r="AD88"/>
      <c r="AE88"/>
      <c r="AR88" s="109"/>
      <c r="AS88" s="109"/>
      <c r="AT88" s="109"/>
      <c r="AU88" s="109"/>
    </row>
    <row r="89" spans="1:47">
      <c r="E89" s="708">
        <v>0</v>
      </c>
      <c r="F89" s="708"/>
      <c r="I89" s="708">
        <v>0</v>
      </c>
      <c r="J89" s="708">
        <v>0</v>
      </c>
      <c r="M89" s="708"/>
      <c r="N89" s="708"/>
      <c r="Q89" s="708"/>
      <c r="R89" s="708"/>
      <c r="S89" s="162"/>
      <c r="T89" s="162"/>
      <c r="U89" s="708"/>
      <c r="V89" s="708"/>
      <c r="W89" s="162"/>
      <c r="X89" s="162"/>
      <c r="Y89" s="708"/>
      <c r="Z89" s="708"/>
      <c r="AA89" s="162"/>
      <c r="AB89"/>
      <c r="AC89"/>
      <c r="AD89"/>
      <c r="AE89"/>
      <c r="AR89" s="109"/>
      <c r="AS89" s="109"/>
      <c r="AT89" s="109"/>
      <c r="AU89" s="109"/>
    </row>
    <row r="90" spans="1:47" s="104" customFormat="1">
      <c r="A90" s="158" t="s">
        <v>387</v>
      </c>
      <c r="B90" s="166"/>
      <c r="C90" s="599">
        <v>0</v>
      </c>
      <c r="D90" s="593">
        <v>0</v>
      </c>
      <c r="E90" s="599">
        <v>0</v>
      </c>
      <c r="F90" s="593">
        <v>0</v>
      </c>
      <c r="G90" s="599">
        <v>348.94400000000002</v>
      </c>
      <c r="H90" s="593">
        <v>191.30699999999999</v>
      </c>
      <c r="I90" s="599">
        <v>214.76700000000002</v>
      </c>
      <c r="J90" s="593">
        <v>118.78599999999999</v>
      </c>
      <c r="K90" s="599">
        <v>1121.0550000000001</v>
      </c>
      <c r="L90" s="593">
        <v>1231.585</v>
      </c>
      <c r="M90" s="599">
        <v>555.6160000000001</v>
      </c>
      <c r="N90" s="593">
        <v>561.76900000000001</v>
      </c>
      <c r="O90" s="599">
        <v>478.63</v>
      </c>
      <c r="P90" s="593">
        <v>505.43099999999998</v>
      </c>
      <c r="Q90" s="599">
        <v>239.316</v>
      </c>
      <c r="R90" s="593">
        <v>262.15899999999999</v>
      </c>
      <c r="S90" s="599">
        <v>0</v>
      </c>
      <c r="T90" s="593">
        <v>0</v>
      </c>
      <c r="U90" s="599">
        <v>0</v>
      </c>
      <c r="V90" s="593">
        <v>0</v>
      </c>
      <c r="W90" s="599">
        <v>1948.6289999999999</v>
      </c>
      <c r="X90" s="593">
        <v>1928.3230000000001</v>
      </c>
      <c r="Y90" s="599">
        <v>1009.699</v>
      </c>
      <c r="Z90" s="593">
        <v>942.71400000000006</v>
      </c>
      <c r="AB90"/>
      <c r="AC90"/>
      <c r="AD90"/>
      <c r="AE90"/>
      <c r="AF90"/>
      <c r="AG90"/>
      <c r="AH90"/>
      <c r="AI90"/>
      <c r="AJ90"/>
      <c r="AK90"/>
      <c r="AL90"/>
      <c r="AM90"/>
      <c r="AN90"/>
      <c r="AO90"/>
      <c r="AP90"/>
      <c r="AQ90"/>
    </row>
    <row r="91" spans="1:47">
      <c r="E91" s="708">
        <v>0</v>
      </c>
      <c r="F91" s="708"/>
      <c r="I91" s="708">
        <v>0</v>
      </c>
      <c r="J91" s="708">
        <v>0</v>
      </c>
      <c r="M91" s="708"/>
      <c r="N91" s="708"/>
      <c r="Q91" s="708"/>
      <c r="R91" s="708"/>
      <c r="S91" s="162"/>
      <c r="T91" s="162"/>
      <c r="U91" s="708"/>
      <c r="V91" s="708"/>
      <c r="W91" s="162"/>
      <c r="X91" s="162"/>
      <c r="Y91" s="708"/>
      <c r="Z91" s="708"/>
      <c r="AA91" s="162"/>
      <c r="AB91"/>
      <c r="AC91"/>
      <c r="AD91"/>
      <c r="AE91"/>
      <c r="AR91" s="109"/>
      <c r="AS91" s="109"/>
      <c r="AT91" s="109"/>
      <c r="AU91" s="109"/>
    </row>
    <row r="92" spans="1:47">
      <c r="A92" s="160"/>
      <c r="B92" s="165" t="s">
        <v>388</v>
      </c>
      <c r="C92" s="590">
        <v>0</v>
      </c>
      <c r="D92" s="594">
        <v>0</v>
      </c>
      <c r="E92" s="590">
        <v>0</v>
      </c>
      <c r="F92" s="594">
        <v>0</v>
      </c>
      <c r="G92" s="590">
        <v>11.787000000000001</v>
      </c>
      <c r="H92" s="594">
        <v>18.829999999999998</v>
      </c>
      <c r="I92" s="590">
        <v>6.8720000000000008</v>
      </c>
      <c r="J92" s="594">
        <v>6.8249999999999975</v>
      </c>
      <c r="K92" s="590">
        <v>40.244</v>
      </c>
      <c r="L92" s="594">
        <v>38.783999999999999</v>
      </c>
      <c r="M92" s="590">
        <v>21.138999999999999</v>
      </c>
      <c r="N92" s="594">
        <v>21.722999999999999</v>
      </c>
      <c r="O92" s="590">
        <v>19.143999999999998</v>
      </c>
      <c r="P92" s="594">
        <v>19.093</v>
      </c>
      <c r="Q92" s="590">
        <v>9.3379999999999992</v>
      </c>
      <c r="R92" s="594">
        <v>9.6829999999999998</v>
      </c>
      <c r="S92" s="590">
        <v>0</v>
      </c>
      <c r="T92" s="594">
        <v>0</v>
      </c>
      <c r="U92" s="590">
        <v>0</v>
      </c>
      <c r="V92" s="594">
        <v>0</v>
      </c>
      <c r="W92" s="590">
        <v>71.174999999999997</v>
      </c>
      <c r="X92" s="594">
        <v>76.706999999999994</v>
      </c>
      <c r="Y92" s="590">
        <v>37.348999999999997</v>
      </c>
      <c r="Z92" s="594">
        <v>38.230999999999995</v>
      </c>
      <c r="AB92"/>
      <c r="AC92"/>
      <c r="AD92"/>
      <c r="AE92"/>
      <c r="AR92" s="109"/>
      <c r="AS92" s="109"/>
      <c r="AT92" s="109"/>
      <c r="AU92" s="109"/>
    </row>
    <row r="93" spans="1:47">
      <c r="A93" s="160"/>
      <c r="B93" s="165" t="s">
        <v>389</v>
      </c>
      <c r="C93" s="590">
        <v>0</v>
      </c>
      <c r="D93" s="594">
        <v>0</v>
      </c>
      <c r="E93" s="590">
        <v>0</v>
      </c>
      <c r="F93" s="594">
        <v>0</v>
      </c>
      <c r="G93" s="590">
        <v>-100.11199999999999</v>
      </c>
      <c r="H93" s="594">
        <v>-98.841999999999999</v>
      </c>
      <c r="I93" s="590">
        <v>-48.951999999999998</v>
      </c>
      <c r="J93" s="594">
        <v>-55.131</v>
      </c>
      <c r="K93" s="590">
        <v>-151.97200000000001</v>
      </c>
      <c r="L93" s="594">
        <v>-120.252</v>
      </c>
      <c r="M93" s="590">
        <v>-80.418000000000006</v>
      </c>
      <c r="N93" s="594">
        <v>-58.175999999999995</v>
      </c>
      <c r="O93" s="590">
        <v>-39.286000000000001</v>
      </c>
      <c r="P93" s="594">
        <v>-38.148000000000003</v>
      </c>
      <c r="Q93" s="590">
        <v>-19.975000000000001</v>
      </c>
      <c r="R93" s="594">
        <v>-19.271000000000004</v>
      </c>
      <c r="S93" s="590">
        <v>0</v>
      </c>
      <c r="T93" s="594">
        <v>0</v>
      </c>
      <c r="U93" s="590">
        <v>0</v>
      </c>
      <c r="V93" s="594">
        <v>0</v>
      </c>
      <c r="W93" s="590">
        <v>-291.37</v>
      </c>
      <c r="X93" s="594">
        <v>-257.24200000000002</v>
      </c>
      <c r="Y93" s="590">
        <v>-149.345</v>
      </c>
      <c r="Z93" s="594">
        <v>-132.57800000000003</v>
      </c>
      <c r="AB93"/>
      <c r="AC93"/>
      <c r="AD93"/>
      <c r="AE93"/>
      <c r="AR93" s="109"/>
      <c r="AS93" s="109"/>
      <c r="AT93" s="109"/>
      <c r="AU93" s="109"/>
    </row>
    <row r="94" spans="1:47">
      <c r="A94" s="160"/>
      <c r="B94" s="165" t="s">
        <v>390</v>
      </c>
      <c r="C94" s="590">
        <v>0</v>
      </c>
      <c r="D94" s="594">
        <v>0</v>
      </c>
      <c r="E94" s="590">
        <v>0</v>
      </c>
      <c r="F94" s="594">
        <v>0</v>
      </c>
      <c r="G94" s="590">
        <v>-109.06</v>
      </c>
      <c r="H94" s="594">
        <v>-86.302999999999997</v>
      </c>
      <c r="I94" s="590">
        <v>-43.594000000000008</v>
      </c>
      <c r="J94" s="594">
        <v>-53.54</v>
      </c>
      <c r="K94" s="590">
        <v>-228.32</v>
      </c>
      <c r="L94" s="594">
        <v>-255.61</v>
      </c>
      <c r="M94" s="590">
        <v>-105.193</v>
      </c>
      <c r="N94" s="594">
        <v>-124.66800000000001</v>
      </c>
      <c r="O94" s="590">
        <v>-84.381</v>
      </c>
      <c r="P94" s="594">
        <v>-59.460999999999999</v>
      </c>
      <c r="Q94" s="590">
        <v>-55.045999999999999</v>
      </c>
      <c r="R94" s="594">
        <v>-33.003999999999998</v>
      </c>
      <c r="S94" s="590">
        <v>0</v>
      </c>
      <c r="T94" s="594">
        <v>0</v>
      </c>
      <c r="U94" s="590">
        <v>0</v>
      </c>
      <c r="V94" s="594">
        <v>0</v>
      </c>
      <c r="W94" s="590">
        <v>-421.76100000000002</v>
      </c>
      <c r="X94" s="594">
        <v>-401.37400000000002</v>
      </c>
      <c r="Y94" s="590">
        <v>-203.83300000000003</v>
      </c>
      <c r="Z94" s="594">
        <v>-211.21200000000002</v>
      </c>
      <c r="AB94"/>
      <c r="AC94"/>
      <c r="AD94"/>
      <c r="AE94"/>
      <c r="AR94" s="109"/>
      <c r="AS94" s="109"/>
      <c r="AT94" s="109"/>
      <c r="AU94" s="109"/>
    </row>
    <row r="95" spans="1:47">
      <c r="E95" s="708">
        <v>0</v>
      </c>
      <c r="F95" s="708"/>
      <c r="I95" s="708">
        <v>0</v>
      </c>
      <c r="J95" s="708">
        <v>0</v>
      </c>
      <c r="M95" s="708"/>
      <c r="N95" s="708"/>
      <c r="Q95" s="708"/>
      <c r="R95" s="708"/>
      <c r="S95" s="162"/>
      <c r="T95" s="162"/>
      <c r="U95" s="708"/>
      <c r="V95" s="708"/>
      <c r="W95" s="162"/>
      <c r="X95" s="162"/>
      <c r="Y95" s="708"/>
      <c r="Z95" s="708"/>
      <c r="AA95" s="162"/>
      <c r="AB95"/>
      <c r="AC95"/>
      <c r="AD95"/>
      <c r="AE95"/>
      <c r="AR95" s="109"/>
      <c r="AS95" s="109"/>
      <c r="AT95" s="109"/>
      <c r="AU95" s="109"/>
    </row>
    <row r="96" spans="1:47" s="104" customFormat="1">
      <c r="A96" s="158" t="s">
        <v>391</v>
      </c>
      <c r="B96" s="166"/>
      <c r="C96" s="599">
        <v>0</v>
      </c>
      <c r="D96" s="593">
        <v>0</v>
      </c>
      <c r="E96" s="599">
        <v>0</v>
      </c>
      <c r="F96" s="593">
        <v>0</v>
      </c>
      <c r="G96" s="599">
        <v>151.559</v>
      </c>
      <c r="H96" s="593">
        <v>24.992000000000001</v>
      </c>
      <c r="I96" s="599">
        <v>129.09299999999999</v>
      </c>
      <c r="J96" s="593">
        <v>16.940000000000001</v>
      </c>
      <c r="K96" s="599">
        <v>781.00699999999995</v>
      </c>
      <c r="L96" s="593">
        <v>894.50699999999995</v>
      </c>
      <c r="M96" s="599">
        <v>391.14399999999995</v>
      </c>
      <c r="N96" s="593">
        <v>400.64799999999997</v>
      </c>
      <c r="O96" s="599">
        <v>374.10700000000003</v>
      </c>
      <c r="P96" s="593">
        <v>426.91500000000002</v>
      </c>
      <c r="Q96" s="599">
        <v>173.63300000000004</v>
      </c>
      <c r="R96" s="593">
        <v>219.56700000000001</v>
      </c>
      <c r="S96" s="599">
        <v>0</v>
      </c>
      <c r="T96" s="593">
        <v>0</v>
      </c>
      <c r="U96" s="599">
        <v>0</v>
      </c>
      <c r="V96" s="593">
        <v>0</v>
      </c>
      <c r="W96" s="599">
        <v>1306.673</v>
      </c>
      <c r="X96" s="593">
        <v>1346.414</v>
      </c>
      <c r="Y96" s="599">
        <v>693.87</v>
      </c>
      <c r="Z96" s="593">
        <v>637.15499999999997</v>
      </c>
      <c r="AB96"/>
      <c r="AC96"/>
      <c r="AD96"/>
      <c r="AE96"/>
      <c r="AF96"/>
      <c r="AG96"/>
      <c r="AH96"/>
      <c r="AI96"/>
      <c r="AJ96"/>
      <c r="AK96"/>
      <c r="AL96"/>
      <c r="AM96"/>
      <c r="AN96"/>
      <c r="AO96"/>
      <c r="AP96"/>
      <c r="AQ96"/>
    </row>
    <row r="97" spans="1:47">
      <c r="E97" s="708">
        <v>0</v>
      </c>
      <c r="F97" s="708"/>
      <c r="I97" s="708">
        <v>0</v>
      </c>
      <c r="J97" s="708">
        <v>0</v>
      </c>
      <c r="M97" s="708"/>
      <c r="N97" s="708"/>
      <c r="Q97" s="708"/>
      <c r="R97" s="708"/>
      <c r="S97" s="162"/>
      <c r="T97" s="162"/>
      <c r="U97" s="708"/>
      <c r="V97" s="708"/>
      <c r="W97" s="162"/>
      <c r="X97" s="162"/>
      <c r="Y97" s="708"/>
      <c r="Z97" s="708"/>
      <c r="AA97" s="162"/>
      <c r="AB97"/>
      <c r="AC97"/>
      <c r="AD97"/>
      <c r="AE97"/>
      <c r="AR97" s="109"/>
      <c r="AS97" s="109"/>
      <c r="AT97" s="109"/>
      <c r="AU97" s="109"/>
    </row>
    <row r="98" spans="1:47">
      <c r="A98" s="164"/>
      <c r="B98" s="165" t="s">
        <v>392</v>
      </c>
      <c r="C98" s="590">
        <v>0</v>
      </c>
      <c r="D98" s="594">
        <v>0</v>
      </c>
      <c r="E98" s="590">
        <v>0</v>
      </c>
      <c r="F98" s="594">
        <v>0</v>
      </c>
      <c r="G98" s="590">
        <v>-85.608999999999995</v>
      </c>
      <c r="H98" s="594">
        <v>-71.991</v>
      </c>
      <c r="I98" s="590">
        <v>-42.351999999999997</v>
      </c>
      <c r="J98" s="594">
        <v>-42.497</v>
      </c>
      <c r="K98" s="590">
        <v>-263.71800000000002</v>
      </c>
      <c r="L98" s="594">
        <v>-242.97300000000001</v>
      </c>
      <c r="M98" s="590">
        <v>-141.53700000000003</v>
      </c>
      <c r="N98" s="594">
        <v>-122.29200000000002</v>
      </c>
      <c r="O98" s="590">
        <v>-66.962000000000003</v>
      </c>
      <c r="P98" s="594">
        <v>-75.823999999999998</v>
      </c>
      <c r="Q98" s="590">
        <v>-33.635000000000005</v>
      </c>
      <c r="R98" s="594">
        <v>-38.298999999999999</v>
      </c>
      <c r="S98" s="590">
        <v>0</v>
      </c>
      <c r="T98" s="594">
        <v>0</v>
      </c>
      <c r="U98" s="590">
        <v>0</v>
      </c>
      <c r="V98" s="594">
        <v>0</v>
      </c>
      <c r="W98" s="590">
        <v>-416.28899999999999</v>
      </c>
      <c r="X98" s="594">
        <v>-390.78800000000001</v>
      </c>
      <c r="Y98" s="590">
        <v>-217.524</v>
      </c>
      <c r="Z98" s="594">
        <v>-203.08800000000002</v>
      </c>
      <c r="AB98"/>
      <c r="AC98"/>
      <c r="AD98"/>
      <c r="AE98"/>
      <c r="AR98" s="109"/>
      <c r="AS98" s="109"/>
      <c r="AT98" s="109"/>
      <c r="AU98" s="109"/>
    </row>
    <row r="99" spans="1:47">
      <c r="A99" s="164"/>
      <c r="B99" s="165" t="s">
        <v>393</v>
      </c>
      <c r="C99" s="590">
        <v>0</v>
      </c>
      <c r="D99" s="594">
        <v>0</v>
      </c>
      <c r="E99" s="590">
        <v>0</v>
      </c>
      <c r="F99" s="594">
        <v>0</v>
      </c>
      <c r="G99" s="590">
        <v>0</v>
      </c>
      <c r="H99" s="594">
        <v>0</v>
      </c>
      <c r="I99" s="590">
        <v>0</v>
      </c>
      <c r="J99" s="594">
        <v>0</v>
      </c>
      <c r="K99" s="590">
        <v>0</v>
      </c>
      <c r="L99" s="594">
        <v>0</v>
      </c>
      <c r="M99" s="590">
        <v>0</v>
      </c>
      <c r="N99" s="594">
        <v>0</v>
      </c>
      <c r="O99" s="590">
        <v>0</v>
      </c>
      <c r="P99" s="594">
        <v>0</v>
      </c>
      <c r="Q99" s="590">
        <v>0</v>
      </c>
      <c r="R99" s="594">
        <v>0</v>
      </c>
      <c r="S99" s="590">
        <v>0</v>
      </c>
      <c r="T99" s="594">
        <v>0</v>
      </c>
      <c r="U99" s="590">
        <v>0</v>
      </c>
      <c r="V99" s="594">
        <v>0</v>
      </c>
      <c r="W99" s="590">
        <v>0</v>
      </c>
      <c r="X99" s="594">
        <v>0</v>
      </c>
      <c r="Y99" s="590">
        <v>0</v>
      </c>
      <c r="Z99" s="594">
        <v>0</v>
      </c>
      <c r="AB99"/>
      <c r="AC99"/>
      <c r="AD99"/>
      <c r="AE99"/>
      <c r="AR99" s="109"/>
      <c r="AS99" s="109"/>
      <c r="AT99" s="109"/>
      <c r="AU99" s="109"/>
    </row>
    <row r="100" spans="1:47" ht="25.5">
      <c r="A100" s="164"/>
      <c r="B100" s="182" t="s">
        <v>394</v>
      </c>
      <c r="C100" s="590">
        <v>0</v>
      </c>
      <c r="D100" s="594">
        <v>0</v>
      </c>
      <c r="E100" s="590">
        <v>0</v>
      </c>
      <c r="F100" s="594">
        <v>0</v>
      </c>
      <c r="G100" s="590">
        <v>-28.379000000000001</v>
      </c>
      <c r="H100" s="594">
        <v>-11.944000000000001</v>
      </c>
      <c r="I100" s="590">
        <v>-13.655000000000001</v>
      </c>
      <c r="J100" s="594">
        <v>-6.4380000000000006</v>
      </c>
      <c r="K100" s="590">
        <v>-126.654</v>
      </c>
      <c r="L100" s="594">
        <v>-115.736</v>
      </c>
      <c r="M100" s="590">
        <v>-71.731999999999999</v>
      </c>
      <c r="N100" s="594">
        <v>-115.736</v>
      </c>
      <c r="O100" s="590">
        <v>-7.2539999999999996</v>
      </c>
      <c r="P100" s="594">
        <v>-6.3390000000000004</v>
      </c>
      <c r="Q100" s="590">
        <v>-3.2449999999999992</v>
      </c>
      <c r="R100" s="594">
        <v>-1.851</v>
      </c>
      <c r="S100" s="590">
        <v>0</v>
      </c>
      <c r="T100" s="594">
        <v>0</v>
      </c>
      <c r="U100" s="590">
        <v>0</v>
      </c>
      <c r="V100" s="594">
        <v>0</v>
      </c>
      <c r="W100" s="590">
        <v>-162.28700000000001</v>
      </c>
      <c r="X100" s="594">
        <v>-134.01900000000001</v>
      </c>
      <c r="Y100" s="590">
        <v>-88.632000000000005</v>
      </c>
      <c r="Z100" s="594">
        <v>-62.794000000000011</v>
      </c>
      <c r="AB100"/>
      <c r="AC100"/>
      <c r="AD100"/>
      <c r="AE100"/>
      <c r="AR100" s="109"/>
      <c r="AS100" s="109"/>
      <c r="AT100" s="109"/>
      <c r="AU100" s="109"/>
    </row>
    <row r="101" spans="1:47">
      <c r="E101" s="708">
        <v>0</v>
      </c>
      <c r="F101" s="708"/>
      <c r="I101" s="708">
        <v>0</v>
      </c>
      <c r="J101" s="708">
        <v>0</v>
      </c>
      <c r="M101" s="708"/>
      <c r="N101" s="708"/>
      <c r="Q101" s="708"/>
      <c r="R101" s="708"/>
      <c r="S101" s="162"/>
      <c r="T101" s="162"/>
      <c r="U101" s="708"/>
      <c r="V101" s="708"/>
      <c r="W101" s="162"/>
      <c r="X101" s="162"/>
      <c r="Y101" s="708"/>
      <c r="Z101" s="708"/>
      <c r="AA101" s="162"/>
      <c r="AB101"/>
      <c r="AC101"/>
      <c r="AD101"/>
      <c r="AE101"/>
      <c r="AR101" s="109"/>
      <c r="AS101" s="109"/>
      <c r="AT101" s="109"/>
      <c r="AU101" s="109"/>
    </row>
    <row r="102" spans="1:47">
      <c r="A102" s="158" t="s">
        <v>395</v>
      </c>
      <c r="B102" s="166"/>
      <c r="C102" s="599">
        <v>0</v>
      </c>
      <c r="D102" s="593">
        <v>0</v>
      </c>
      <c r="E102" s="599">
        <v>0</v>
      </c>
      <c r="F102" s="593">
        <v>0</v>
      </c>
      <c r="G102" s="599">
        <v>37.570999999999998</v>
      </c>
      <c r="H102" s="593">
        <v>-58.942999999999998</v>
      </c>
      <c r="I102" s="599">
        <v>73.085999999999999</v>
      </c>
      <c r="J102" s="593">
        <v>-31.994999999999997</v>
      </c>
      <c r="K102" s="599">
        <v>390.63499999999999</v>
      </c>
      <c r="L102" s="593">
        <v>535.798</v>
      </c>
      <c r="M102" s="599">
        <v>177.875</v>
      </c>
      <c r="N102" s="593">
        <v>535.798</v>
      </c>
      <c r="O102" s="599">
        <v>299.89100000000002</v>
      </c>
      <c r="P102" s="593">
        <v>344.75200000000001</v>
      </c>
      <c r="Q102" s="599">
        <v>136.75300000000001</v>
      </c>
      <c r="R102" s="593">
        <v>179.417</v>
      </c>
      <c r="S102" s="599">
        <v>0</v>
      </c>
      <c r="T102" s="593">
        <v>0</v>
      </c>
      <c r="U102" s="599">
        <v>0</v>
      </c>
      <c r="V102" s="593">
        <v>0</v>
      </c>
      <c r="W102" s="599">
        <v>728.09699999999998</v>
      </c>
      <c r="X102" s="593">
        <v>821.60699999999997</v>
      </c>
      <c r="Y102" s="599">
        <v>387.714</v>
      </c>
      <c r="Z102" s="593">
        <v>371.27299999999997</v>
      </c>
      <c r="AB102"/>
      <c r="AC102"/>
      <c r="AD102"/>
      <c r="AE102"/>
      <c r="AR102" s="109"/>
      <c r="AS102" s="109"/>
      <c r="AT102" s="109"/>
      <c r="AU102" s="109"/>
    </row>
    <row r="103" spans="1:47">
      <c r="E103" s="708">
        <v>0</v>
      </c>
      <c r="F103" s="708"/>
      <c r="I103" s="708">
        <v>0</v>
      </c>
      <c r="J103" s="708">
        <v>0</v>
      </c>
      <c r="M103" s="708"/>
      <c r="N103" s="708"/>
      <c r="Q103" s="708"/>
      <c r="R103" s="708"/>
      <c r="S103" s="162"/>
      <c r="T103" s="162"/>
      <c r="U103" s="708"/>
      <c r="V103" s="708"/>
      <c r="W103" s="162"/>
      <c r="X103" s="162"/>
      <c r="Y103" s="708"/>
      <c r="Z103" s="708"/>
      <c r="AA103" s="162"/>
      <c r="AB103"/>
      <c r="AC103"/>
      <c r="AD103"/>
      <c r="AE103"/>
      <c r="AR103" s="109"/>
      <c r="AS103" s="109"/>
      <c r="AT103" s="109"/>
      <c r="AU103" s="109"/>
    </row>
    <row r="104" spans="1:47">
      <c r="A104" s="158" t="s">
        <v>396</v>
      </c>
      <c r="B104" s="166"/>
      <c r="C104" s="599">
        <v>0</v>
      </c>
      <c r="D104" s="593">
        <v>0</v>
      </c>
      <c r="E104" s="599">
        <v>0</v>
      </c>
      <c r="F104" s="593">
        <v>0</v>
      </c>
      <c r="G104" s="599">
        <v>28.597999999999999</v>
      </c>
      <c r="H104" s="593">
        <v>121.889</v>
      </c>
      <c r="I104" s="599">
        <v>40.623999999999995</v>
      </c>
      <c r="J104" s="593">
        <v>-24.355000000000004</v>
      </c>
      <c r="K104" s="599">
        <v>-299.87</v>
      </c>
      <c r="L104" s="593">
        <v>-355.26299999999998</v>
      </c>
      <c r="M104" s="599">
        <v>-161.97200000000001</v>
      </c>
      <c r="N104" s="593">
        <v>-355.26299999999998</v>
      </c>
      <c r="O104" s="599">
        <v>-90.254999999999995</v>
      </c>
      <c r="P104" s="593">
        <v>-68.840999999999994</v>
      </c>
      <c r="Q104" s="599">
        <v>-65.146999999999991</v>
      </c>
      <c r="R104" s="593">
        <v>-36.132999999999996</v>
      </c>
      <c r="S104" s="599">
        <v>0</v>
      </c>
      <c r="T104" s="593">
        <v>0</v>
      </c>
      <c r="U104" s="599">
        <v>0</v>
      </c>
      <c r="V104" s="593">
        <v>0</v>
      </c>
      <c r="W104" s="599">
        <v>-361.52699999999999</v>
      </c>
      <c r="X104" s="593">
        <v>-302.21499999999997</v>
      </c>
      <c r="Y104" s="599">
        <v>-186.49499999999998</v>
      </c>
      <c r="Z104" s="593">
        <v>-226.54399999999998</v>
      </c>
      <c r="AB104"/>
      <c r="AC104"/>
      <c r="AD104"/>
      <c r="AE104"/>
      <c r="AR104" s="109"/>
      <c r="AS104" s="109"/>
      <c r="AT104" s="109"/>
      <c r="AU104" s="109"/>
    </row>
    <row r="105" spans="1:47">
      <c r="A105" s="158"/>
      <c r="B105" s="166" t="s">
        <v>397</v>
      </c>
      <c r="C105" s="590">
        <v>0</v>
      </c>
      <c r="D105" s="593">
        <v>0</v>
      </c>
      <c r="E105" s="590">
        <v>0</v>
      </c>
      <c r="F105" s="593">
        <v>0</v>
      </c>
      <c r="G105" s="590">
        <v>4.3860000000000001</v>
      </c>
      <c r="H105" s="593">
        <v>11.994</v>
      </c>
      <c r="I105" s="590">
        <v>2.2829999999999999</v>
      </c>
      <c r="J105" s="593">
        <v>6.4729999999999999</v>
      </c>
      <c r="K105" s="590">
        <v>108.664</v>
      </c>
      <c r="L105" s="593">
        <v>117.574</v>
      </c>
      <c r="M105" s="590">
        <v>45.786999999999999</v>
      </c>
      <c r="N105" s="593">
        <v>117.574</v>
      </c>
      <c r="O105" s="590">
        <v>10.276</v>
      </c>
      <c r="P105" s="593">
        <v>17.206</v>
      </c>
      <c r="Q105" s="590">
        <v>4.96</v>
      </c>
      <c r="R105" s="593">
        <v>7.4639999999999986</v>
      </c>
      <c r="S105" s="590">
        <v>0</v>
      </c>
      <c r="T105" s="593">
        <v>0</v>
      </c>
      <c r="U105" s="590">
        <v>0</v>
      </c>
      <c r="V105" s="593">
        <v>0</v>
      </c>
      <c r="W105" s="590">
        <v>123.32599999999999</v>
      </c>
      <c r="X105" s="593">
        <v>146.774</v>
      </c>
      <c r="Y105" s="590">
        <v>53.029999999999987</v>
      </c>
      <c r="Z105" s="593">
        <v>72.206000000000003</v>
      </c>
      <c r="AB105"/>
      <c r="AC105"/>
      <c r="AD105"/>
      <c r="AE105"/>
      <c r="AR105" s="109"/>
      <c r="AS105" s="109"/>
      <c r="AT105" s="109"/>
      <c r="AU105" s="109"/>
    </row>
    <row r="106" spans="1:47">
      <c r="A106" s="164"/>
      <c r="B106" s="167" t="s">
        <v>328</v>
      </c>
      <c r="C106" s="590">
        <v>0</v>
      </c>
      <c r="D106" s="594">
        <v>0</v>
      </c>
      <c r="E106" s="590">
        <v>0</v>
      </c>
      <c r="F106" s="594">
        <v>0</v>
      </c>
      <c r="G106" s="590">
        <v>0.628</v>
      </c>
      <c r="H106" s="594">
        <v>7.07</v>
      </c>
      <c r="I106" s="590">
        <v>0.39800000000000002</v>
      </c>
      <c r="J106" s="594">
        <v>3.8460000000000001</v>
      </c>
      <c r="K106" s="590">
        <v>6.48</v>
      </c>
      <c r="L106" s="594">
        <v>6.44</v>
      </c>
      <c r="M106" s="590">
        <v>3.7040000000000006</v>
      </c>
      <c r="N106" s="594">
        <v>6.44</v>
      </c>
      <c r="O106" s="590">
        <v>0</v>
      </c>
      <c r="P106" s="594">
        <v>0</v>
      </c>
      <c r="Q106" s="590">
        <v>0</v>
      </c>
      <c r="R106" s="594">
        <v>0</v>
      </c>
      <c r="S106" s="590">
        <v>0</v>
      </c>
      <c r="T106" s="594">
        <v>0</v>
      </c>
      <c r="U106" s="590">
        <v>0</v>
      </c>
      <c r="V106" s="594">
        <v>0</v>
      </c>
      <c r="W106" s="590">
        <v>7.1079999999999997</v>
      </c>
      <c r="X106" s="594">
        <v>13.51</v>
      </c>
      <c r="Y106" s="590">
        <v>4.1020000000000003</v>
      </c>
      <c r="Z106" s="594">
        <v>9.2010000000000005</v>
      </c>
      <c r="AB106"/>
      <c r="AC106"/>
      <c r="AD106"/>
      <c r="AE106"/>
      <c r="AR106" s="109"/>
      <c r="AS106" s="109"/>
      <c r="AT106" s="109"/>
      <c r="AU106" s="109"/>
    </row>
    <row r="107" spans="1:47">
      <c r="A107" s="164"/>
      <c r="B107" s="167" t="s">
        <v>398</v>
      </c>
      <c r="C107" s="590">
        <v>0</v>
      </c>
      <c r="D107" s="594">
        <v>0</v>
      </c>
      <c r="E107" s="590">
        <v>0</v>
      </c>
      <c r="F107" s="594">
        <v>0</v>
      </c>
      <c r="G107" s="590">
        <v>3.758</v>
      </c>
      <c r="H107" s="594">
        <v>4.9240000000000004</v>
      </c>
      <c r="I107" s="590">
        <v>1.885</v>
      </c>
      <c r="J107" s="594">
        <v>2.6270000000000002</v>
      </c>
      <c r="K107" s="590">
        <v>102.184</v>
      </c>
      <c r="L107" s="594">
        <v>111.134</v>
      </c>
      <c r="M107" s="590">
        <v>42.082999999999998</v>
      </c>
      <c r="N107" s="594">
        <v>111.134</v>
      </c>
      <c r="O107" s="590">
        <v>10.276</v>
      </c>
      <c r="P107" s="594">
        <v>17.206</v>
      </c>
      <c r="Q107" s="590">
        <v>4.96</v>
      </c>
      <c r="R107" s="594">
        <v>7.4639999999999986</v>
      </c>
      <c r="S107" s="590">
        <v>0</v>
      </c>
      <c r="T107" s="594">
        <v>0</v>
      </c>
      <c r="U107" s="590">
        <v>0</v>
      </c>
      <c r="V107" s="594">
        <v>0</v>
      </c>
      <c r="W107" s="590">
        <v>116.218</v>
      </c>
      <c r="X107" s="594">
        <v>133.26400000000001</v>
      </c>
      <c r="Y107" s="590">
        <v>48.927999999999997</v>
      </c>
      <c r="Z107" s="594">
        <v>63.00500000000001</v>
      </c>
      <c r="AB107"/>
      <c r="AC107"/>
      <c r="AD107"/>
      <c r="AE107"/>
      <c r="AR107" s="109"/>
      <c r="AS107" s="109"/>
      <c r="AT107" s="109"/>
      <c r="AU107" s="109"/>
    </row>
    <row r="108" spans="1:47">
      <c r="A108" s="158"/>
      <c r="B108" s="166" t="s">
        <v>399</v>
      </c>
      <c r="C108" s="599">
        <v>0</v>
      </c>
      <c r="D108" s="593">
        <v>0</v>
      </c>
      <c r="E108" s="599">
        <v>0</v>
      </c>
      <c r="F108" s="593">
        <v>0</v>
      </c>
      <c r="G108" s="599">
        <v>-97.203000000000003</v>
      </c>
      <c r="H108" s="593">
        <v>-242.971</v>
      </c>
      <c r="I108" s="599">
        <v>-20.957000000000008</v>
      </c>
      <c r="J108" s="593">
        <v>-160.37400000000002</v>
      </c>
      <c r="K108" s="599">
        <v>-390.065</v>
      </c>
      <c r="L108" s="593">
        <v>-462.12299999999999</v>
      </c>
      <c r="M108" s="599">
        <v>-195.52099999999999</v>
      </c>
      <c r="N108" s="593">
        <v>-462.12299999999999</v>
      </c>
      <c r="O108" s="599">
        <v>-103.221</v>
      </c>
      <c r="P108" s="593">
        <v>-86.823999999999998</v>
      </c>
      <c r="Q108" s="599">
        <v>-71.302999999999997</v>
      </c>
      <c r="R108" s="593">
        <v>-42.649000000000001</v>
      </c>
      <c r="S108" s="599">
        <v>0</v>
      </c>
      <c r="T108" s="593">
        <v>0</v>
      </c>
      <c r="U108" s="599">
        <v>0</v>
      </c>
      <c r="V108" s="593">
        <v>0</v>
      </c>
      <c r="W108" s="599">
        <v>-590.48900000000003</v>
      </c>
      <c r="X108" s="593">
        <v>-791.91800000000001</v>
      </c>
      <c r="Y108" s="599">
        <v>-287.78100000000001</v>
      </c>
      <c r="Z108" s="593">
        <v>-418.45800000000003</v>
      </c>
      <c r="AB108"/>
      <c r="AC108"/>
      <c r="AD108"/>
      <c r="AE108"/>
      <c r="AR108" s="109"/>
      <c r="AS108" s="109"/>
      <c r="AT108" s="109"/>
      <c r="AU108" s="109"/>
    </row>
    <row r="109" spans="1:47">
      <c r="A109" s="164"/>
      <c r="B109" s="167" t="s">
        <v>400</v>
      </c>
      <c r="C109" s="590">
        <v>0</v>
      </c>
      <c r="D109" s="594">
        <v>0</v>
      </c>
      <c r="E109" s="590">
        <v>0</v>
      </c>
      <c r="F109" s="594">
        <v>0</v>
      </c>
      <c r="G109" s="590">
        <v>-3.282</v>
      </c>
      <c r="H109" s="594">
        <v>-1E-3</v>
      </c>
      <c r="I109" s="590">
        <v>-2.1379999999999999</v>
      </c>
      <c r="J109" s="594">
        <v>3.0000000000000001E-3</v>
      </c>
      <c r="K109" s="590">
        <v>-16.48</v>
      </c>
      <c r="L109" s="594">
        <v>-16.576000000000001</v>
      </c>
      <c r="M109" s="590">
        <v>-8.6170000000000009</v>
      </c>
      <c r="N109" s="594">
        <v>-16.576000000000001</v>
      </c>
      <c r="O109" s="590">
        <v>0</v>
      </c>
      <c r="P109" s="594">
        <v>0</v>
      </c>
      <c r="Q109" s="590">
        <v>0</v>
      </c>
      <c r="R109" s="594">
        <v>0</v>
      </c>
      <c r="S109" s="590">
        <v>0</v>
      </c>
      <c r="T109" s="594">
        <v>0</v>
      </c>
      <c r="U109" s="590">
        <v>0</v>
      </c>
      <c r="V109" s="594">
        <v>0</v>
      </c>
      <c r="W109" s="590">
        <v>-19.762</v>
      </c>
      <c r="X109" s="594">
        <v>-16.577000000000002</v>
      </c>
      <c r="Y109" s="590">
        <v>-10.755000000000001</v>
      </c>
      <c r="Z109" s="594">
        <v>-8.1660000000000021</v>
      </c>
      <c r="AB109"/>
      <c r="AC109"/>
      <c r="AD109"/>
      <c r="AE109"/>
      <c r="AR109" s="109"/>
      <c r="AS109" s="109"/>
      <c r="AT109" s="109"/>
      <c r="AU109" s="109"/>
    </row>
    <row r="110" spans="1:47">
      <c r="A110" s="164"/>
      <c r="B110" s="167" t="s">
        <v>401</v>
      </c>
      <c r="C110" s="590">
        <v>0</v>
      </c>
      <c r="D110" s="594">
        <v>0</v>
      </c>
      <c r="E110" s="590">
        <v>0</v>
      </c>
      <c r="F110" s="594">
        <v>0</v>
      </c>
      <c r="G110" s="590">
        <v>0</v>
      </c>
      <c r="H110" s="594">
        <v>0</v>
      </c>
      <c r="I110" s="590">
        <v>0</v>
      </c>
      <c r="J110" s="594">
        <v>0</v>
      </c>
      <c r="K110" s="590">
        <v>-64.992000000000004</v>
      </c>
      <c r="L110" s="594">
        <v>-83.177000000000007</v>
      </c>
      <c r="M110" s="590">
        <v>-30.646000000000008</v>
      </c>
      <c r="N110" s="594">
        <v>-83.177000000000007</v>
      </c>
      <c r="O110" s="590">
        <v>0</v>
      </c>
      <c r="P110" s="594">
        <v>0</v>
      </c>
      <c r="Q110" s="590">
        <v>0</v>
      </c>
      <c r="R110" s="594">
        <v>0</v>
      </c>
      <c r="S110" s="590">
        <v>0</v>
      </c>
      <c r="T110" s="594">
        <v>0</v>
      </c>
      <c r="U110" s="590">
        <v>0</v>
      </c>
      <c r="V110" s="594">
        <v>0</v>
      </c>
      <c r="W110" s="590">
        <v>-64.992000000000004</v>
      </c>
      <c r="X110" s="594">
        <v>-83.177000000000007</v>
      </c>
      <c r="Y110" s="590">
        <v>-30.646000000000008</v>
      </c>
      <c r="Z110" s="594">
        <v>-33.768000000000008</v>
      </c>
      <c r="AB110"/>
      <c r="AC110"/>
      <c r="AD110"/>
      <c r="AE110"/>
      <c r="AR110" s="109"/>
      <c r="AS110" s="109"/>
      <c r="AT110" s="109"/>
      <c r="AU110" s="109"/>
    </row>
    <row r="111" spans="1:47">
      <c r="A111" s="164"/>
      <c r="B111" s="167" t="s">
        <v>57</v>
      </c>
      <c r="C111" s="590">
        <v>0</v>
      </c>
      <c r="D111" s="594">
        <v>0</v>
      </c>
      <c r="E111" s="590">
        <v>0</v>
      </c>
      <c r="F111" s="594">
        <v>0</v>
      </c>
      <c r="G111" s="590">
        <v>-93.921000000000006</v>
      </c>
      <c r="H111" s="594">
        <v>-242.97</v>
      </c>
      <c r="I111" s="590">
        <v>-18.819000000000003</v>
      </c>
      <c r="J111" s="594">
        <v>-160.37700000000001</v>
      </c>
      <c r="K111" s="590">
        <v>-308.59300000000002</v>
      </c>
      <c r="L111" s="594">
        <v>-362.37</v>
      </c>
      <c r="M111" s="590">
        <v>-156.25800000000001</v>
      </c>
      <c r="N111" s="594">
        <v>-362.37</v>
      </c>
      <c r="O111" s="590">
        <v>-103.221</v>
      </c>
      <c r="P111" s="594">
        <v>-86.823999999999998</v>
      </c>
      <c r="Q111" s="590">
        <v>-71.302999999999997</v>
      </c>
      <c r="R111" s="594">
        <v>-42.649000000000001</v>
      </c>
      <c r="S111" s="590">
        <v>0</v>
      </c>
      <c r="T111" s="594">
        <v>0</v>
      </c>
      <c r="U111" s="590">
        <v>0</v>
      </c>
      <c r="V111" s="594">
        <v>0</v>
      </c>
      <c r="W111" s="590">
        <v>-505.73500000000001</v>
      </c>
      <c r="X111" s="594">
        <v>-692.16399999999999</v>
      </c>
      <c r="Y111" s="590">
        <v>-246.38</v>
      </c>
      <c r="Z111" s="594">
        <v>-376.524</v>
      </c>
      <c r="AB111"/>
      <c r="AC111"/>
      <c r="AD111"/>
      <c r="AE111"/>
      <c r="AR111" s="109"/>
      <c r="AS111" s="109"/>
      <c r="AT111" s="109"/>
      <c r="AU111" s="109"/>
    </row>
    <row r="112" spans="1:47">
      <c r="A112" s="164"/>
      <c r="B112" s="165" t="s">
        <v>402</v>
      </c>
      <c r="C112" s="590">
        <v>0</v>
      </c>
      <c r="D112" s="594">
        <v>0</v>
      </c>
      <c r="E112" s="590">
        <v>0</v>
      </c>
      <c r="F112" s="594">
        <v>0</v>
      </c>
      <c r="G112" s="590">
        <v>132.39599999999999</v>
      </c>
      <c r="H112" s="594">
        <v>353.51299999999998</v>
      </c>
      <c r="I112" s="590">
        <v>67.424999999999983</v>
      </c>
      <c r="J112" s="594">
        <v>131.81799999999998</v>
      </c>
      <c r="K112" s="590">
        <v>0</v>
      </c>
      <c r="L112" s="594">
        <v>0</v>
      </c>
      <c r="M112" s="590">
        <v>0</v>
      </c>
      <c r="N112" s="594">
        <v>0</v>
      </c>
      <c r="O112" s="590">
        <v>0</v>
      </c>
      <c r="P112" s="594">
        <v>0</v>
      </c>
      <c r="Q112" s="590">
        <v>0</v>
      </c>
      <c r="R112" s="594">
        <v>0</v>
      </c>
      <c r="S112" s="590">
        <v>0</v>
      </c>
      <c r="T112" s="594">
        <v>0</v>
      </c>
      <c r="U112" s="590">
        <v>0</v>
      </c>
      <c r="V112" s="594">
        <v>0</v>
      </c>
      <c r="W112" s="590">
        <v>132.39599999999999</v>
      </c>
      <c r="X112" s="594">
        <v>353.51299999999998</v>
      </c>
      <c r="Y112" s="590">
        <v>67.424999999999983</v>
      </c>
      <c r="Z112" s="594">
        <v>131.81799999999998</v>
      </c>
      <c r="AB112"/>
      <c r="AC112"/>
      <c r="AD112"/>
      <c r="AE112"/>
      <c r="AR112" s="109"/>
      <c r="AS112" s="109"/>
      <c r="AT112" s="109"/>
      <c r="AU112" s="109"/>
    </row>
    <row r="113" spans="1:47">
      <c r="A113" s="164"/>
      <c r="B113" s="166" t="s">
        <v>403</v>
      </c>
      <c r="C113" s="599">
        <v>0</v>
      </c>
      <c r="D113" s="593">
        <v>0</v>
      </c>
      <c r="E113" s="599">
        <v>0</v>
      </c>
      <c r="F113" s="593">
        <v>0</v>
      </c>
      <c r="G113" s="599">
        <v>-10.981</v>
      </c>
      <c r="H113" s="593">
        <v>-0.64700000000000002</v>
      </c>
      <c r="I113" s="599">
        <v>-8.1269999999999989</v>
      </c>
      <c r="J113" s="593">
        <v>-2.2720000000000002</v>
      </c>
      <c r="K113" s="599">
        <v>-18.469000000000001</v>
      </c>
      <c r="L113" s="593">
        <v>-10.714</v>
      </c>
      <c r="M113" s="599">
        <v>-12.238000000000001</v>
      </c>
      <c r="N113" s="593">
        <v>-10.714</v>
      </c>
      <c r="O113" s="599">
        <v>2.69</v>
      </c>
      <c r="P113" s="593">
        <v>0.77700000000000002</v>
      </c>
      <c r="Q113" s="599">
        <v>1.196</v>
      </c>
      <c r="R113" s="593">
        <v>-0.94800000000000006</v>
      </c>
      <c r="S113" s="599">
        <v>0</v>
      </c>
      <c r="T113" s="593">
        <v>0</v>
      </c>
      <c r="U113" s="599">
        <v>0</v>
      </c>
      <c r="V113" s="593">
        <v>0</v>
      </c>
      <c r="W113" s="599">
        <v>-26.76</v>
      </c>
      <c r="X113" s="593">
        <v>-10.584</v>
      </c>
      <c r="Y113" s="599">
        <v>-19.169</v>
      </c>
      <c r="Z113" s="593">
        <v>-12.11</v>
      </c>
      <c r="AB113"/>
      <c r="AC113"/>
      <c r="AD113"/>
      <c r="AE113"/>
      <c r="AR113" s="109"/>
      <c r="AS113" s="109"/>
      <c r="AT113" s="109"/>
      <c r="AU113" s="109"/>
    </row>
    <row r="114" spans="1:47">
      <c r="E114" s="708">
        <v>0</v>
      </c>
      <c r="F114" s="708"/>
      <c r="I114" s="708">
        <v>0</v>
      </c>
      <c r="J114" s="708">
        <v>0</v>
      </c>
      <c r="M114" s="708"/>
      <c r="N114" s="708"/>
      <c r="Q114" s="708"/>
      <c r="R114" s="708"/>
      <c r="S114" s="162"/>
      <c r="T114" s="162"/>
      <c r="U114" s="708"/>
      <c r="V114" s="708"/>
      <c r="W114" s="162"/>
      <c r="X114" s="162"/>
      <c r="Y114" s="708"/>
      <c r="Z114" s="708"/>
      <c r="AA114" s="162"/>
      <c r="AB114"/>
      <c r="AC114"/>
      <c r="AD114"/>
      <c r="AE114"/>
      <c r="AR114" s="109"/>
      <c r="AS114" s="109"/>
      <c r="AT114" s="109"/>
      <c r="AU114" s="109"/>
    </row>
    <row r="115" spans="1:47" ht="25.5">
      <c r="A115" s="178"/>
      <c r="B115" s="165" t="s">
        <v>404</v>
      </c>
      <c r="C115" s="590">
        <v>0</v>
      </c>
      <c r="D115" s="594">
        <v>0</v>
      </c>
      <c r="E115" s="590">
        <v>0</v>
      </c>
      <c r="F115" s="594">
        <v>0</v>
      </c>
      <c r="G115" s="590">
        <v>-5.5E-2</v>
      </c>
      <c r="H115" s="594">
        <v>-4.2000000000000003E-2</v>
      </c>
      <c r="I115" s="590">
        <v>-5.5E-2</v>
      </c>
      <c r="J115" s="594">
        <v>-4.2000000000000003E-2</v>
      </c>
      <c r="K115" s="590">
        <v>0</v>
      </c>
      <c r="L115" s="594">
        <v>0</v>
      </c>
      <c r="M115" s="590">
        <v>0</v>
      </c>
      <c r="N115" s="594">
        <v>0</v>
      </c>
      <c r="O115" s="590">
        <v>0.24</v>
      </c>
      <c r="P115" s="594">
        <v>-0.03</v>
      </c>
      <c r="Q115" s="590">
        <v>0.15699999999999997</v>
      </c>
      <c r="R115" s="594">
        <v>0.2</v>
      </c>
      <c r="S115" s="590">
        <v>0</v>
      </c>
      <c r="T115" s="594">
        <v>0</v>
      </c>
      <c r="U115" s="590">
        <v>0</v>
      </c>
      <c r="V115" s="594">
        <v>0</v>
      </c>
      <c r="W115" s="590">
        <v>0.185</v>
      </c>
      <c r="X115" s="594">
        <v>-7.1999999999999995E-2</v>
      </c>
      <c r="Y115" s="590">
        <v>0.10199999999999999</v>
      </c>
      <c r="Z115" s="594">
        <v>0.15800000000000003</v>
      </c>
      <c r="AB115"/>
      <c r="AC115"/>
      <c r="AD115"/>
      <c r="AE115"/>
      <c r="AR115" s="109"/>
      <c r="AS115" s="109"/>
      <c r="AT115" s="109"/>
      <c r="AU115" s="109"/>
    </row>
    <row r="116" spans="1:47">
      <c r="A116" s="179"/>
      <c r="B116" s="165" t="s">
        <v>405</v>
      </c>
      <c r="C116" s="599">
        <v>0</v>
      </c>
      <c r="D116" s="593">
        <v>0</v>
      </c>
      <c r="E116" s="599">
        <v>0</v>
      </c>
      <c r="F116" s="593">
        <v>0</v>
      </c>
      <c r="G116" s="599">
        <v>0</v>
      </c>
      <c r="H116" s="593">
        <v>0</v>
      </c>
      <c r="I116" s="599">
        <v>0</v>
      </c>
      <c r="J116" s="593">
        <v>0</v>
      </c>
      <c r="K116" s="599">
        <v>0</v>
      </c>
      <c r="L116" s="593">
        <v>0</v>
      </c>
      <c r="M116" s="599">
        <v>0</v>
      </c>
      <c r="N116" s="593">
        <v>0</v>
      </c>
      <c r="O116" s="599">
        <v>0</v>
      </c>
      <c r="P116" s="593">
        <v>5.2999999999999999E-2</v>
      </c>
      <c r="Q116" s="599">
        <v>0</v>
      </c>
      <c r="R116" s="593">
        <v>0</v>
      </c>
      <c r="S116" s="599">
        <v>0</v>
      </c>
      <c r="T116" s="593">
        <v>0</v>
      </c>
      <c r="U116" s="599">
        <v>0</v>
      </c>
      <c r="V116" s="593">
        <v>0</v>
      </c>
      <c r="W116" s="599">
        <v>0</v>
      </c>
      <c r="X116" s="593">
        <v>5.2999999999999999E-2</v>
      </c>
      <c r="Y116" s="599">
        <v>0</v>
      </c>
      <c r="Z116" s="593">
        <v>0</v>
      </c>
      <c r="AB116"/>
      <c r="AC116"/>
      <c r="AD116"/>
      <c r="AE116"/>
      <c r="AR116" s="109"/>
      <c r="AS116" s="109"/>
      <c r="AT116" s="109"/>
      <c r="AU116" s="109"/>
    </row>
    <row r="117" spans="1:47">
      <c r="A117" s="158"/>
      <c r="B117" s="167" t="s">
        <v>406</v>
      </c>
      <c r="C117" s="590">
        <v>0</v>
      </c>
      <c r="D117" s="594">
        <v>0</v>
      </c>
      <c r="E117" s="590">
        <v>0</v>
      </c>
      <c r="F117" s="594">
        <v>0</v>
      </c>
      <c r="G117" s="590">
        <v>0</v>
      </c>
      <c r="H117" s="594">
        <v>0</v>
      </c>
      <c r="I117" s="590">
        <v>0</v>
      </c>
      <c r="J117" s="594">
        <v>0</v>
      </c>
      <c r="K117" s="590">
        <v>0</v>
      </c>
      <c r="L117" s="594">
        <v>0</v>
      </c>
      <c r="M117" s="590">
        <v>0</v>
      </c>
      <c r="N117" s="594">
        <v>0</v>
      </c>
      <c r="O117" s="590">
        <v>0</v>
      </c>
      <c r="P117" s="594">
        <v>0</v>
      </c>
      <c r="Q117" s="590">
        <v>0</v>
      </c>
      <c r="R117" s="594">
        <v>0</v>
      </c>
      <c r="S117" s="590">
        <v>0</v>
      </c>
      <c r="T117" s="594">
        <v>0</v>
      </c>
      <c r="U117" s="590">
        <v>0</v>
      </c>
      <c r="V117" s="594">
        <v>0</v>
      </c>
      <c r="W117" s="590">
        <v>0</v>
      </c>
      <c r="X117" s="594">
        <v>0</v>
      </c>
      <c r="Y117" s="590">
        <v>0</v>
      </c>
      <c r="Z117" s="594">
        <v>0</v>
      </c>
      <c r="AB117"/>
      <c r="AC117"/>
      <c r="AD117"/>
      <c r="AE117"/>
      <c r="AR117" s="109"/>
      <c r="AS117" s="109"/>
      <c r="AT117" s="109"/>
      <c r="AU117" s="109"/>
    </row>
    <row r="118" spans="1:47">
      <c r="A118" s="158"/>
      <c r="B118" s="167" t="s">
        <v>407</v>
      </c>
      <c r="C118" s="590">
        <v>0</v>
      </c>
      <c r="D118" s="594">
        <v>0</v>
      </c>
      <c r="E118" s="590">
        <v>0</v>
      </c>
      <c r="F118" s="594">
        <v>0</v>
      </c>
      <c r="G118" s="590">
        <v>0</v>
      </c>
      <c r="H118" s="594">
        <v>0</v>
      </c>
      <c r="I118" s="590">
        <v>0</v>
      </c>
      <c r="J118" s="594">
        <v>0</v>
      </c>
      <c r="K118" s="590">
        <v>0</v>
      </c>
      <c r="L118" s="594">
        <v>0</v>
      </c>
      <c r="M118" s="590">
        <v>0</v>
      </c>
      <c r="N118" s="594">
        <v>0</v>
      </c>
      <c r="O118" s="590">
        <v>0</v>
      </c>
      <c r="P118" s="594">
        <v>5.2999999999999999E-2</v>
      </c>
      <c r="Q118" s="590">
        <v>0</v>
      </c>
      <c r="R118" s="594">
        <v>0</v>
      </c>
      <c r="S118" s="590">
        <v>0</v>
      </c>
      <c r="T118" s="594">
        <v>0</v>
      </c>
      <c r="U118" s="590">
        <v>0</v>
      </c>
      <c r="V118" s="594">
        <v>0</v>
      </c>
      <c r="W118" s="590">
        <v>0</v>
      </c>
      <c r="X118" s="594">
        <v>5.2999999999999999E-2</v>
      </c>
      <c r="Y118" s="590">
        <v>0</v>
      </c>
      <c r="Z118" s="594">
        <v>0</v>
      </c>
      <c r="AB118"/>
      <c r="AC118"/>
      <c r="AD118"/>
      <c r="AE118"/>
      <c r="AR118" s="109"/>
      <c r="AS118" s="109"/>
      <c r="AT118" s="109"/>
      <c r="AU118" s="109"/>
    </row>
    <row r="119" spans="1:47">
      <c r="E119" s="708">
        <v>0</v>
      </c>
      <c r="F119" s="708"/>
      <c r="I119" s="708">
        <v>0</v>
      </c>
      <c r="J119" s="708">
        <v>0</v>
      </c>
      <c r="M119" s="708"/>
      <c r="N119" s="708"/>
      <c r="Q119" s="708"/>
      <c r="R119" s="708"/>
      <c r="S119" s="162"/>
      <c r="T119" s="162"/>
      <c r="U119" s="708"/>
      <c r="V119" s="708"/>
      <c r="W119" s="162"/>
      <c r="X119" s="162"/>
      <c r="Y119" s="708"/>
      <c r="Z119" s="708"/>
      <c r="AA119" s="162"/>
      <c r="AB119"/>
      <c r="AC119"/>
      <c r="AD119"/>
      <c r="AE119"/>
      <c r="AR119" s="109"/>
      <c r="AS119" s="109"/>
      <c r="AT119" s="109"/>
      <c r="AU119" s="109"/>
    </row>
    <row r="120" spans="1:47">
      <c r="A120" s="158" t="s">
        <v>424</v>
      </c>
      <c r="B120" s="166"/>
      <c r="C120" s="599">
        <v>0</v>
      </c>
      <c r="D120" s="593">
        <v>0</v>
      </c>
      <c r="E120" s="599">
        <v>0</v>
      </c>
      <c r="F120" s="593">
        <v>0</v>
      </c>
      <c r="G120" s="599">
        <v>66.114000000000004</v>
      </c>
      <c r="H120" s="593">
        <v>62.904000000000003</v>
      </c>
      <c r="I120" s="599">
        <v>113.655</v>
      </c>
      <c r="J120" s="593">
        <v>-56.392000000000003</v>
      </c>
      <c r="K120" s="599">
        <v>90.765000000000001</v>
      </c>
      <c r="L120" s="593">
        <v>180.535</v>
      </c>
      <c r="M120" s="599">
        <v>15.903000000000006</v>
      </c>
      <c r="N120" s="593">
        <v>180.535</v>
      </c>
      <c r="O120" s="599">
        <v>209.876</v>
      </c>
      <c r="P120" s="593">
        <v>275.93400000000003</v>
      </c>
      <c r="Q120" s="599">
        <v>71.763000000000005</v>
      </c>
      <c r="R120" s="593">
        <v>143.48400000000004</v>
      </c>
      <c r="S120" s="599">
        <v>0</v>
      </c>
      <c r="T120" s="593">
        <v>0</v>
      </c>
      <c r="U120" s="599">
        <v>0</v>
      </c>
      <c r="V120" s="593">
        <v>0</v>
      </c>
      <c r="W120" s="599">
        <v>366.755</v>
      </c>
      <c r="X120" s="593">
        <v>519.37300000000005</v>
      </c>
      <c r="Y120" s="599">
        <v>201.321</v>
      </c>
      <c r="Z120" s="593">
        <v>144.88700000000006</v>
      </c>
      <c r="AB120"/>
      <c r="AC120"/>
      <c r="AD120"/>
      <c r="AE120"/>
      <c r="AR120" s="109"/>
      <c r="AS120" s="109"/>
      <c r="AT120" s="109"/>
      <c r="AU120" s="109"/>
    </row>
    <row r="121" spans="1:47">
      <c r="E121" s="708">
        <v>0</v>
      </c>
      <c r="F121" s="708"/>
      <c r="I121" s="708">
        <v>0</v>
      </c>
      <c r="J121" s="708">
        <v>0</v>
      </c>
      <c r="M121" s="708"/>
      <c r="N121" s="708"/>
      <c r="Q121" s="708"/>
      <c r="R121" s="708"/>
      <c r="S121" s="162"/>
      <c r="T121" s="162"/>
      <c r="U121" s="708"/>
      <c r="V121" s="708"/>
      <c r="W121" s="162"/>
      <c r="X121" s="162"/>
      <c r="Y121" s="708"/>
      <c r="Z121" s="708"/>
      <c r="AA121" s="162"/>
      <c r="AB121"/>
      <c r="AC121"/>
      <c r="AD121"/>
      <c r="AE121"/>
      <c r="AR121" s="109"/>
      <c r="AS121" s="109"/>
      <c r="AT121" s="109"/>
      <c r="AU121" s="109"/>
    </row>
    <row r="122" spans="1:47">
      <c r="A122" s="164"/>
      <c r="B122" s="165" t="s">
        <v>409</v>
      </c>
      <c r="C122" s="590">
        <v>0</v>
      </c>
      <c r="D122" s="594">
        <v>0</v>
      </c>
      <c r="E122" s="590">
        <v>0</v>
      </c>
      <c r="F122" s="594">
        <v>0</v>
      </c>
      <c r="G122" s="590">
        <v>-13.911</v>
      </c>
      <c r="H122" s="594">
        <v>-32.088000000000001</v>
      </c>
      <c r="I122" s="590">
        <v>-43.365000000000002</v>
      </c>
      <c r="J122" s="594">
        <v>-7.7830000000000013</v>
      </c>
      <c r="K122" s="590">
        <v>-3.8359999999999999</v>
      </c>
      <c r="L122" s="594">
        <v>-65.875</v>
      </c>
      <c r="M122" s="590">
        <v>-2.0939999999999999</v>
      </c>
      <c r="N122" s="594">
        <v>-65.875</v>
      </c>
      <c r="O122" s="590">
        <v>-78.406000000000006</v>
      </c>
      <c r="P122" s="594">
        <v>-99.524000000000001</v>
      </c>
      <c r="Q122" s="590">
        <v>-27.644000000000005</v>
      </c>
      <c r="R122" s="594">
        <v>-50.704000000000001</v>
      </c>
      <c r="S122" s="590">
        <v>0</v>
      </c>
      <c r="T122" s="594">
        <v>0</v>
      </c>
      <c r="U122" s="590">
        <v>0</v>
      </c>
      <c r="V122" s="594">
        <v>0</v>
      </c>
      <c r="W122" s="590">
        <v>-96.153000000000006</v>
      </c>
      <c r="X122" s="594">
        <v>-197.48699999999999</v>
      </c>
      <c r="Y122" s="590">
        <v>-73.103000000000009</v>
      </c>
      <c r="Z122" s="594">
        <v>-80.582999999999998</v>
      </c>
      <c r="AB122"/>
      <c r="AC122"/>
      <c r="AD122"/>
      <c r="AE122"/>
      <c r="AR122" s="109"/>
      <c r="AS122" s="109"/>
      <c r="AT122" s="109"/>
      <c r="AU122" s="109"/>
    </row>
    <row r="123" spans="1:47">
      <c r="E123" s="708">
        <v>0</v>
      </c>
      <c r="F123" s="708"/>
      <c r="I123" s="708">
        <v>0</v>
      </c>
      <c r="J123" s="708">
        <v>0</v>
      </c>
      <c r="M123" s="708"/>
      <c r="N123" s="708"/>
      <c r="Q123" s="708"/>
      <c r="R123" s="708"/>
      <c r="S123" s="162"/>
      <c r="T123" s="162"/>
      <c r="U123" s="708"/>
      <c r="V123" s="708"/>
      <c r="W123" s="162"/>
      <c r="X123" s="162"/>
      <c r="Y123" s="708"/>
      <c r="Z123" s="708"/>
      <c r="AA123" s="162"/>
      <c r="AB123"/>
      <c r="AC123"/>
      <c r="AD123"/>
      <c r="AE123"/>
      <c r="AR123" s="109"/>
      <c r="AS123" s="109"/>
      <c r="AT123" s="109"/>
      <c r="AU123" s="109"/>
    </row>
    <row r="124" spans="1:47">
      <c r="A124" s="158" t="s">
        <v>410</v>
      </c>
      <c r="B124" s="166"/>
      <c r="C124" s="599">
        <v>0</v>
      </c>
      <c r="D124" s="593">
        <v>0</v>
      </c>
      <c r="E124" s="599">
        <v>0</v>
      </c>
      <c r="F124" s="593">
        <v>0</v>
      </c>
      <c r="G124" s="599">
        <v>52.203000000000003</v>
      </c>
      <c r="H124" s="593">
        <v>30.815999999999999</v>
      </c>
      <c r="I124" s="599">
        <v>70.290000000000006</v>
      </c>
      <c r="J124" s="593">
        <v>-64.174999999999997</v>
      </c>
      <c r="K124" s="599">
        <v>86.929000000000002</v>
      </c>
      <c r="L124" s="593">
        <v>114.66</v>
      </c>
      <c r="M124" s="599">
        <v>13.808999999999997</v>
      </c>
      <c r="N124" s="593">
        <v>114.66</v>
      </c>
      <c r="O124" s="599">
        <v>131.47</v>
      </c>
      <c r="P124" s="593">
        <v>176.41</v>
      </c>
      <c r="Q124" s="599">
        <v>44.119</v>
      </c>
      <c r="R124" s="593">
        <v>92.78</v>
      </c>
      <c r="S124" s="599">
        <v>0</v>
      </c>
      <c r="T124" s="593">
        <v>0</v>
      </c>
      <c r="U124" s="599">
        <v>0</v>
      </c>
      <c r="V124" s="593">
        <v>0</v>
      </c>
      <c r="W124" s="599">
        <v>270.60199999999998</v>
      </c>
      <c r="X124" s="593">
        <v>321.88600000000002</v>
      </c>
      <c r="Y124" s="599">
        <v>128.21799999999999</v>
      </c>
      <c r="Z124" s="593">
        <v>64.30400000000003</v>
      </c>
      <c r="AB124"/>
      <c r="AC124"/>
      <c r="AD124"/>
      <c r="AE124"/>
      <c r="AR124" s="109"/>
      <c r="AS124" s="109"/>
      <c r="AT124" s="109"/>
      <c r="AU124" s="109"/>
    </row>
    <row r="125" spans="1:47">
      <c r="A125" s="164"/>
      <c r="B125" s="165" t="s">
        <v>411</v>
      </c>
      <c r="C125" s="590">
        <v>0</v>
      </c>
      <c r="D125" s="594">
        <v>0</v>
      </c>
      <c r="E125" s="590">
        <v>0</v>
      </c>
      <c r="F125" s="594">
        <v>0</v>
      </c>
      <c r="G125" s="590">
        <v>0</v>
      </c>
      <c r="H125" s="594">
        <v>0</v>
      </c>
      <c r="I125" s="590">
        <v>0</v>
      </c>
      <c r="J125" s="594">
        <v>0</v>
      </c>
      <c r="K125" s="590">
        <v>0</v>
      </c>
      <c r="L125" s="594">
        <v>0</v>
      </c>
      <c r="M125" s="590">
        <v>0</v>
      </c>
      <c r="N125" s="594">
        <v>0</v>
      </c>
      <c r="O125" s="590">
        <v>0</v>
      </c>
      <c r="P125" s="594">
        <v>0</v>
      </c>
      <c r="Q125" s="590">
        <v>0</v>
      </c>
      <c r="R125" s="594">
        <v>0</v>
      </c>
      <c r="S125" s="590">
        <v>0</v>
      </c>
      <c r="T125" s="594">
        <v>0</v>
      </c>
      <c r="U125" s="590">
        <v>0</v>
      </c>
      <c r="V125" s="594">
        <v>0</v>
      </c>
      <c r="W125" s="590">
        <v>0</v>
      </c>
      <c r="X125" s="594">
        <v>0</v>
      </c>
      <c r="Y125" s="590">
        <v>0</v>
      </c>
      <c r="Z125" s="594">
        <v>0</v>
      </c>
      <c r="AB125"/>
      <c r="AC125"/>
      <c r="AD125"/>
      <c r="AE125"/>
      <c r="AR125" s="109"/>
      <c r="AS125" s="109"/>
      <c r="AT125" s="109"/>
      <c r="AU125" s="109"/>
    </row>
    <row r="126" spans="1:47">
      <c r="A126" s="158" t="s">
        <v>412</v>
      </c>
      <c r="B126" s="165"/>
      <c r="C126" s="599">
        <v>0</v>
      </c>
      <c r="D126" s="593">
        <v>0</v>
      </c>
      <c r="E126" s="599">
        <v>0</v>
      </c>
      <c r="F126" s="593">
        <v>0</v>
      </c>
      <c r="G126" s="599">
        <v>52.203000000000003</v>
      </c>
      <c r="H126" s="593">
        <v>30.815999999999999</v>
      </c>
      <c r="I126" s="599">
        <v>70.290000000000006</v>
      </c>
      <c r="J126" s="593">
        <v>-64.174999999999997</v>
      </c>
      <c r="K126" s="599">
        <v>86.929000000000002</v>
      </c>
      <c r="L126" s="593">
        <v>114.66</v>
      </c>
      <c r="M126" s="599">
        <v>13.808999999999997</v>
      </c>
      <c r="N126" s="593">
        <v>114.66</v>
      </c>
      <c r="O126" s="599">
        <v>131.47</v>
      </c>
      <c r="P126" s="593">
        <v>176.41</v>
      </c>
      <c r="Q126" s="599">
        <v>44.119</v>
      </c>
      <c r="R126" s="593">
        <v>92.78</v>
      </c>
      <c r="S126" s="599">
        <v>0</v>
      </c>
      <c r="T126" s="593">
        <v>0</v>
      </c>
      <c r="U126" s="599">
        <v>0</v>
      </c>
      <c r="V126" s="593">
        <v>0</v>
      </c>
      <c r="W126" s="599">
        <v>270.60199999999998</v>
      </c>
      <c r="X126" s="593">
        <v>321.88600000000002</v>
      </c>
      <c r="Y126" s="599">
        <v>128.21799999999999</v>
      </c>
      <c r="Z126" s="593">
        <v>64.30400000000003</v>
      </c>
      <c r="AB126"/>
      <c r="AC126"/>
      <c r="AD126"/>
      <c r="AE126"/>
      <c r="AR126" s="109"/>
      <c r="AS126" s="109"/>
      <c r="AT126" s="109"/>
      <c r="AU126" s="109"/>
    </row>
    <row r="127" spans="1:47">
      <c r="C127" s="163"/>
      <c r="O127" s="109"/>
      <c r="P127" s="109"/>
      <c r="AB127"/>
      <c r="AC127"/>
      <c r="AD127"/>
      <c r="AE127"/>
      <c r="AR127" s="109"/>
      <c r="AS127" s="109"/>
      <c r="AT127" s="109"/>
      <c r="AU127" s="109"/>
    </row>
    <row r="128" spans="1:47">
      <c r="C128" s="163"/>
      <c r="AB128"/>
      <c r="AC128"/>
      <c r="AD128"/>
      <c r="AE128"/>
      <c r="AR128" s="109"/>
      <c r="AS128" s="109"/>
      <c r="AT128" s="109"/>
      <c r="AU128" s="109"/>
    </row>
    <row r="129" spans="1:47">
      <c r="C129" s="109"/>
      <c r="Q129"/>
      <c r="R129"/>
      <c r="AB129"/>
      <c r="AC129"/>
      <c r="AD129"/>
      <c r="AE129"/>
      <c r="AR129" s="109"/>
      <c r="AS129" s="109"/>
      <c r="AT129" s="109"/>
      <c r="AU129" s="109"/>
    </row>
    <row r="130" spans="1:47">
      <c r="A130" s="909" t="s">
        <v>0</v>
      </c>
      <c r="B130" s="910"/>
      <c r="C130" s="907" t="s">
        <v>223</v>
      </c>
      <c r="D130" s="908"/>
      <c r="E130" s="907" t="s">
        <v>5</v>
      </c>
      <c r="F130" s="908"/>
      <c r="G130" s="907" t="s">
        <v>6</v>
      </c>
      <c r="H130" s="908"/>
      <c r="I130" s="907" t="s">
        <v>7</v>
      </c>
      <c r="J130" s="908"/>
      <c r="K130" s="907" t="s">
        <v>325</v>
      </c>
      <c r="L130" s="908"/>
      <c r="M130" s="907" t="s">
        <v>47</v>
      </c>
      <c r="N130" s="908"/>
      <c r="O130"/>
      <c r="P130"/>
      <c r="Z130"/>
      <c r="AA130"/>
      <c r="AB130"/>
      <c r="AC130"/>
      <c r="AD130"/>
      <c r="AE130"/>
      <c r="AP130" s="109"/>
      <c r="AQ130" s="109"/>
      <c r="AR130" s="109"/>
      <c r="AS130" s="109"/>
      <c r="AT130" s="109"/>
      <c r="AU130" s="109"/>
    </row>
    <row r="131" spans="1:47">
      <c r="A131" s="943" t="s">
        <v>414</v>
      </c>
      <c r="B131" s="947"/>
      <c r="C131" s="586" t="s">
        <v>504</v>
      </c>
      <c r="D131" s="269" t="s">
        <v>505</v>
      </c>
      <c r="E131" s="586" t="s">
        <v>504</v>
      </c>
      <c r="F131" s="269" t="s">
        <v>505</v>
      </c>
      <c r="G131" s="586" t="s">
        <v>504</v>
      </c>
      <c r="H131" s="269" t="s">
        <v>505</v>
      </c>
      <c r="I131" s="586" t="s">
        <v>504</v>
      </c>
      <c r="J131" s="269" t="s">
        <v>505</v>
      </c>
      <c r="K131" s="586" t="s">
        <v>504</v>
      </c>
      <c r="L131" s="269" t="s">
        <v>505</v>
      </c>
      <c r="M131" s="586" t="s">
        <v>504</v>
      </c>
      <c r="N131" s="269" t="s">
        <v>505</v>
      </c>
      <c r="O131"/>
      <c r="P131"/>
      <c r="Q131"/>
      <c r="AD131"/>
      <c r="AE131"/>
      <c r="AT131" s="109"/>
      <c r="AU131" s="109"/>
    </row>
    <row r="132" spans="1:47">
      <c r="A132" s="948"/>
      <c r="B132" s="949"/>
      <c r="C132" s="587" t="s">
        <v>222</v>
      </c>
      <c r="D132" s="270" t="s">
        <v>222</v>
      </c>
      <c r="E132" s="587" t="s">
        <v>222</v>
      </c>
      <c r="F132" s="270" t="s">
        <v>222</v>
      </c>
      <c r="G132" s="587" t="s">
        <v>222</v>
      </c>
      <c r="H132" s="270" t="s">
        <v>222</v>
      </c>
      <c r="I132" s="587" t="s">
        <v>222</v>
      </c>
      <c r="J132" s="270" t="s">
        <v>222</v>
      </c>
      <c r="K132" s="587" t="s">
        <v>222</v>
      </c>
      <c r="L132" s="270" t="s">
        <v>222</v>
      </c>
      <c r="M132" s="587" t="s">
        <v>222</v>
      </c>
      <c r="N132" s="270" t="s">
        <v>222</v>
      </c>
      <c r="O132"/>
      <c r="P132"/>
      <c r="Q132"/>
      <c r="AD132"/>
      <c r="AE132"/>
      <c r="AT132" s="109"/>
      <c r="AU132" s="109"/>
    </row>
    <row r="133" spans="1:47">
      <c r="C133" s="169"/>
      <c r="D133" s="169"/>
      <c r="E133" s="169"/>
      <c r="F133" s="169"/>
      <c r="G133" s="169"/>
      <c r="H133" s="169"/>
      <c r="I133" s="169"/>
      <c r="J133" s="169"/>
      <c r="K133" s="169"/>
      <c r="L133" s="169"/>
      <c r="M133" s="169"/>
      <c r="N133" s="169"/>
      <c r="O133"/>
      <c r="P133"/>
      <c r="Q133"/>
      <c r="AD133"/>
      <c r="AE133"/>
      <c r="AT133" s="109"/>
      <c r="AU133" s="109"/>
    </row>
    <row r="134" spans="1:47">
      <c r="A134" s="158"/>
      <c r="B134" s="167" t="s">
        <v>415</v>
      </c>
      <c r="C134" s="590">
        <v>0</v>
      </c>
      <c r="D134" s="805">
        <v>0</v>
      </c>
      <c r="E134" s="590">
        <v>61.09</v>
      </c>
      <c r="F134" s="594">
        <v>107.495</v>
      </c>
      <c r="G134" s="590">
        <v>121.301</v>
      </c>
      <c r="H134" s="594">
        <v>315.01799999999997</v>
      </c>
      <c r="I134" s="590">
        <v>822.38599999999997</v>
      </c>
      <c r="J134" s="594">
        <v>251.065</v>
      </c>
      <c r="K134" s="590">
        <v>0</v>
      </c>
      <c r="L134" s="594">
        <v>0</v>
      </c>
      <c r="M134" s="590">
        <v>1004.777</v>
      </c>
      <c r="N134" s="594">
        <v>673.57799999999997</v>
      </c>
      <c r="O134"/>
      <c r="P134"/>
      <c r="Q134"/>
      <c r="AD134"/>
      <c r="AE134"/>
      <c r="AT134" s="109"/>
      <c r="AU134" s="109"/>
    </row>
    <row r="135" spans="1:47">
      <c r="A135" s="158"/>
      <c r="B135" s="167" t="s">
        <v>416</v>
      </c>
      <c r="C135" s="590">
        <v>0</v>
      </c>
      <c r="D135" s="805">
        <v>0</v>
      </c>
      <c r="E135" s="590">
        <v>-71.725999999999999</v>
      </c>
      <c r="F135" s="594">
        <v>-82.350999999999999</v>
      </c>
      <c r="G135" s="590">
        <v>-435.23</v>
      </c>
      <c r="H135" s="594">
        <v>-430.21199999999999</v>
      </c>
      <c r="I135" s="590">
        <v>-145.78899999999999</v>
      </c>
      <c r="J135" s="594">
        <v>-163.703</v>
      </c>
      <c r="K135" s="590">
        <v>0</v>
      </c>
      <c r="L135" s="594">
        <v>0</v>
      </c>
      <c r="M135" s="590">
        <v>-652.745</v>
      </c>
      <c r="N135" s="594">
        <v>-676.26599999999996</v>
      </c>
      <c r="O135" s="109"/>
      <c r="P135" s="109"/>
      <c r="AD135"/>
      <c r="AE135"/>
      <c r="AT135" s="109"/>
      <c r="AU135" s="109"/>
    </row>
    <row r="136" spans="1:47">
      <c r="A136" s="158"/>
      <c r="B136" s="167" t="s">
        <v>417</v>
      </c>
      <c r="C136" s="590">
        <v>0</v>
      </c>
      <c r="D136" s="805">
        <v>0</v>
      </c>
      <c r="E136" s="590">
        <v>14.275</v>
      </c>
      <c r="F136" s="594">
        <v>-16.571999999999999</v>
      </c>
      <c r="G136" s="590">
        <v>210.13</v>
      </c>
      <c r="H136" s="594">
        <v>121.83</v>
      </c>
      <c r="I136" s="590">
        <v>-145.94999999999999</v>
      </c>
      <c r="J136" s="594">
        <v>-136.876</v>
      </c>
      <c r="K136" s="590">
        <v>0</v>
      </c>
      <c r="L136" s="594">
        <v>0</v>
      </c>
      <c r="M136" s="590">
        <v>78.454999999999998</v>
      </c>
      <c r="N136" s="594">
        <v>-31.617999999999999</v>
      </c>
      <c r="O136" s="109"/>
      <c r="P136" s="109"/>
      <c r="AD136"/>
      <c r="AE136"/>
      <c r="AT136" s="109"/>
      <c r="AU136" s="109"/>
    </row>
    <row r="137" spans="1:47">
      <c r="C137" s="169"/>
      <c r="D137" s="169"/>
      <c r="E137" s="169"/>
      <c r="F137" s="169"/>
      <c r="G137" s="169"/>
      <c r="H137" s="169"/>
      <c r="I137" s="169"/>
      <c r="J137" s="169"/>
      <c r="K137" s="169"/>
      <c r="L137" s="169"/>
      <c r="M137" s="169"/>
      <c r="N137" s="169"/>
      <c r="O137" s="109"/>
      <c r="P137" s="109"/>
      <c r="AD137"/>
      <c r="AE137"/>
      <c r="AT137" s="109"/>
      <c r="AU137" s="109"/>
    </row>
    <row r="138" spans="1:47">
      <c r="O138" s="109"/>
      <c r="P138" s="109"/>
      <c r="AD138"/>
      <c r="AE138"/>
      <c r="AT138" s="109"/>
      <c r="AU138" s="109"/>
    </row>
    <row r="142" spans="1:47">
      <c r="E142" s="184"/>
      <c r="F142" s="184"/>
      <c r="G142" s="184"/>
      <c r="H142" s="184"/>
      <c r="I142" s="184"/>
      <c r="J142" s="184"/>
    </row>
    <row r="143" spans="1:47">
      <c r="E143" s="184"/>
      <c r="F143" s="184"/>
      <c r="G143" s="184"/>
      <c r="H143" s="184"/>
      <c r="I143" s="184"/>
      <c r="J143" s="184"/>
    </row>
    <row r="144" spans="1:47">
      <c r="E144" s="184"/>
      <c r="F144" s="184"/>
      <c r="G144" s="184"/>
      <c r="H144" s="184"/>
      <c r="I144" s="184"/>
      <c r="J144" s="184"/>
    </row>
    <row r="145" spans="5:10">
      <c r="E145" s="184"/>
      <c r="F145" s="184"/>
      <c r="G145" s="184"/>
      <c r="H145" s="184"/>
      <c r="I145" s="184"/>
      <c r="J145" s="184"/>
    </row>
  </sheetData>
  <mergeCells count="49">
    <mergeCell ref="O74:P74"/>
    <mergeCell ref="Q74:R74"/>
    <mergeCell ref="O73:R73"/>
    <mergeCell ref="S74:T74"/>
    <mergeCell ref="G74:H74"/>
    <mergeCell ref="I74:J74"/>
    <mergeCell ref="K73:N73"/>
    <mergeCell ref="K74:L74"/>
    <mergeCell ref="M74:N74"/>
    <mergeCell ref="G73:J73"/>
    <mergeCell ref="W74:X74"/>
    <mergeCell ref="Y74:Z74"/>
    <mergeCell ref="W73:Z73"/>
    <mergeCell ref="S73:V73"/>
    <mergeCell ref="U74:V74"/>
    <mergeCell ref="A131:B132"/>
    <mergeCell ref="A73:B73"/>
    <mergeCell ref="A75:B76"/>
    <mergeCell ref="A130:B130"/>
    <mergeCell ref="C130:D130"/>
    <mergeCell ref="C73:F73"/>
    <mergeCell ref="C74:D74"/>
    <mergeCell ref="E74:F74"/>
    <mergeCell ref="E130:F130"/>
    <mergeCell ref="G130:H130"/>
    <mergeCell ref="M130:N130"/>
    <mergeCell ref="I130:J130"/>
    <mergeCell ref="K130:L130"/>
    <mergeCell ref="A2:B2"/>
    <mergeCell ref="A3:B3"/>
    <mergeCell ref="C3:D3"/>
    <mergeCell ref="E3:F3"/>
    <mergeCell ref="G3:H3"/>
    <mergeCell ref="I3:J3"/>
    <mergeCell ref="K3:L3"/>
    <mergeCell ref="M3:N3"/>
    <mergeCell ref="C2:N2"/>
    <mergeCell ref="A4:B5"/>
    <mergeCell ref="A34:B35"/>
    <mergeCell ref="M33:N33"/>
    <mergeCell ref="I33:J33"/>
    <mergeCell ref="K33:L33"/>
    <mergeCell ref="C72:Z72"/>
    <mergeCell ref="E33:F33"/>
    <mergeCell ref="A32:B32"/>
    <mergeCell ref="A33:B33"/>
    <mergeCell ref="C33:D33"/>
    <mergeCell ref="G33:H33"/>
    <mergeCell ref="C32:N32"/>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53" t="s">
        <v>425</v>
      </c>
      <c r="D5" s="953"/>
      <c r="E5" s="953"/>
      <c r="F5" s="953"/>
      <c r="G5" s="953"/>
    </row>
    <row r="6" spans="3:9">
      <c r="C6" s="954" t="s">
        <v>426</v>
      </c>
      <c r="D6" s="954"/>
      <c r="E6" s="954"/>
      <c r="F6" s="954"/>
      <c r="G6" s="954"/>
    </row>
    <row r="7" spans="3:9" ht="8.25" hidden="1" customHeight="1">
      <c r="C7" s="952"/>
      <c r="D7" s="952"/>
      <c r="E7" s="952"/>
      <c r="F7" s="952"/>
    </row>
    <row r="9" spans="3:9" ht="45" customHeight="1">
      <c r="C9" s="59" t="s">
        <v>427</v>
      </c>
      <c r="D9" s="59" t="s">
        <v>112</v>
      </c>
      <c r="E9" s="59" t="s">
        <v>428</v>
      </c>
      <c r="F9" s="59" t="s">
        <v>429</v>
      </c>
      <c r="G9" s="59" t="s">
        <v>430</v>
      </c>
    </row>
    <row r="10" spans="3:9" ht="13.5" customHeight="1">
      <c r="C10" s="60"/>
      <c r="D10" s="70" t="s">
        <v>431</v>
      </c>
      <c r="E10" s="70" t="s">
        <v>431</v>
      </c>
      <c r="F10" s="70" t="s">
        <v>2</v>
      </c>
      <c r="G10" s="70" t="s">
        <v>2</v>
      </c>
      <c r="H10" s="62"/>
      <c r="I10" s="62"/>
    </row>
    <row r="11" spans="3:9">
      <c r="C11" s="63" t="s">
        <v>432</v>
      </c>
      <c r="D11" s="61"/>
      <c r="E11" s="61"/>
      <c r="F11" s="61"/>
      <c r="G11" s="61"/>
      <c r="H11" s="62"/>
      <c r="I11" s="62"/>
    </row>
    <row r="12" spans="3:9">
      <c r="C12" s="60" t="s">
        <v>223</v>
      </c>
      <c r="D12" s="61">
        <v>115625</v>
      </c>
      <c r="E12" s="61">
        <v>2350118</v>
      </c>
      <c r="F12" s="71">
        <f t="shared" ref="F12:F17" si="0">+D12/E12*4</f>
        <v>0.19679862883480745</v>
      </c>
      <c r="G12" s="71">
        <v>0.26205136598302631</v>
      </c>
      <c r="H12" s="62"/>
      <c r="I12" s="62"/>
    </row>
    <row r="13" spans="3:9">
      <c r="C13" s="60" t="s">
        <v>7</v>
      </c>
      <c r="D13" s="61">
        <v>36395</v>
      </c>
      <c r="E13" s="61">
        <v>1207616</v>
      </c>
      <c r="F13" s="71">
        <f t="shared" si="0"/>
        <v>0.12055156606073454</v>
      </c>
      <c r="G13" s="71">
        <v>0.16653419547020115</v>
      </c>
      <c r="H13" s="62"/>
      <c r="I13" s="62"/>
    </row>
    <row r="14" spans="3:9">
      <c r="C14" s="60" t="s">
        <v>5</v>
      </c>
      <c r="D14" s="61">
        <v>14999</v>
      </c>
      <c r="E14" s="61">
        <v>142944</v>
      </c>
      <c r="F14" s="71">
        <f t="shared" si="0"/>
        <v>0.41971681217819568</v>
      </c>
      <c r="G14" s="71">
        <v>0.16979656226377887</v>
      </c>
      <c r="H14" s="62"/>
      <c r="I14" s="62"/>
    </row>
    <row r="15" spans="3:9">
      <c r="C15" s="60" t="s">
        <v>433</v>
      </c>
      <c r="D15" s="61">
        <v>32174</v>
      </c>
      <c r="E15" s="61">
        <v>680395</v>
      </c>
      <c r="F15" s="71">
        <f t="shared" si="0"/>
        <v>0.18914895024213876</v>
      </c>
      <c r="G15" s="71">
        <v>0.16223657853818924</v>
      </c>
      <c r="H15" s="62"/>
      <c r="I15" s="62"/>
    </row>
    <row r="16" spans="3:9">
      <c r="C16" s="60" t="s">
        <v>434</v>
      </c>
      <c r="D16" s="61">
        <v>32517</v>
      </c>
      <c r="E16" s="61">
        <v>497773</v>
      </c>
      <c r="F16" s="71">
        <f t="shared" si="0"/>
        <v>0.2612998294403272</v>
      </c>
      <c r="G16" s="71">
        <v>0.15617793924285378</v>
      </c>
      <c r="H16" s="62"/>
      <c r="I16" s="62"/>
    </row>
    <row r="17" spans="3:9">
      <c r="C17" s="64" t="s">
        <v>435</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436</v>
      </c>
      <c r="D19" s="61"/>
      <c r="E19" s="61"/>
      <c r="F19" s="70"/>
      <c r="G19" s="70"/>
      <c r="H19" s="62"/>
      <c r="I19" s="62"/>
    </row>
    <row r="20" spans="3:9">
      <c r="C20" s="60" t="s">
        <v>223</v>
      </c>
      <c r="D20" s="61">
        <v>37244</v>
      </c>
      <c r="E20" s="61">
        <v>562855</v>
      </c>
      <c r="F20" s="71">
        <f t="shared" ref="F20:F25" si="1">+D20/E20*4</f>
        <v>0.26467918025068621</v>
      </c>
      <c r="G20" s="71">
        <v>0.30879655748641593</v>
      </c>
      <c r="H20" s="62"/>
      <c r="I20" s="62"/>
    </row>
    <row r="21" spans="3:9">
      <c r="C21" s="60" t="s">
        <v>7</v>
      </c>
      <c r="D21" s="61">
        <v>37204</v>
      </c>
      <c r="E21" s="61">
        <v>783717</v>
      </c>
      <c r="F21" s="71">
        <f t="shared" si="1"/>
        <v>0.18988486915557529</v>
      </c>
      <c r="G21" s="71">
        <v>0.27295778398474824</v>
      </c>
      <c r="H21" s="62"/>
      <c r="I21" s="62"/>
    </row>
    <row r="22" spans="3:9">
      <c r="C22" s="60" t="s">
        <v>5</v>
      </c>
      <c r="D22" s="61">
        <v>2518</v>
      </c>
      <c r="E22" s="61">
        <v>310232</v>
      </c>
      <c r="F22" s="71">
        <f t="shared" si="1"/>
        <v>3.2466025426132701E-2</v>
      </c>
      <c r="G22" s="71">
        <v>0.11185438401775805</v>
      </c>
      <c r="H22" s="62"/>
      <c r="I22" s="62"/>
    </row>
    <row r="23" spans="3:9">
      <c r="C23" s="60" t="s">
        <v>433</v>
      </c>
      <c r="D23" s="61">
        <v>22042</v>
      </c>
      <c r="E23" s="61">
        <v>352571</v>
      </c>
      <c r="F23" s="71">
        <f t="shared" si="1"/>
        <v>0.25007161678073353</v>
      </c>
      <c r="G23" s="71">
        <v>0.2213841453434448</v>
      </c>
      <c r="H23" s="62"/>
      <c r="I23" s="62"/>
    </row>
    <row r="24" spans="3:9">
      <c r="C24" s="60" t="s">
        <v>437</v>
      </c>
      <c r="D24" s="61">
        <v>106978</v>
      </c>
      <c r="E24" s="61">
        <v>1467208</v>
      </c>
      <c r="F24" s="71">
        <f t="shared" si="1"/>
        <v>0.29165053625661802</v>
      </c>
      <c r="G24" s="71">
        <v>0.33533739354956343</v>
      </c>
      <c r="H24" s="62"/>
      <c r="I24" s="62"/>
    </row>
    <row r="25" spans="3:9" ht="16.5" customHeight="1">
      <c r="C25" s="64" t="s">
        <v>438</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439</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440</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441</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442</v>
      </c>
      <c r="D3" s="961" t="s">
        <v>443</v>
      </c>
      <c r="E3" s="957"/>
      <c r="F3" s="957" t="s">
        <v>444</v>
      </c>
      <c r="G3" s="958"/>
      <c r="H3" s="2"/>
      <c r="I3" s="2"/>
      <c r="J3" s="2"/>
      <c r="L3" s="3"/>
      <c r="M3" s="3"/>
    </row>
    <row r="4" spans="1:15" s="1" customFormat="1" ht="14.25">
      <c r="B4" s="39" t="s">
        <v>445</v>
      </c>
      <c r="C4" s="40" t="s">
        <v>446</v>
      </c>
      <c r="D4" s="962" t="s">
        <v>447</v>
      </c>
      <c r="E4" s="959"/>
      <c r="F4" s="959" t="s">
        <v>448</v>
      </c>
      <c r="G4" s="960"/>
      <c r="H4" s="2"/>
      <c r="I4" s="2"/>
      <c r="J4" s="2"/>
      <c r="L4" s="3"/>
      <c r="M4" s="3"/>
    </row>
    <row r="5" spans="1:15" s="1" customFormat="1" ht="14.25">
      <c r="B5" s="41"/>
      <c r="C5" s="42" t="s">
        <v>449</v>
      </c>
      <c r="D5" s="38" t="e">
        <f>+#REF!</f>
        <v>#REF!</v>
      </c>
      <c r="E5" s="4" t="str">
        <f>+'Property, plant and equipment'!D6</f>
        <v xml:space="preserve"> June 2024</v>
      </c>
      <c r="F5" s="5" t="e">
        <f>+D5</f>
        <v>#REF!</v>
      </c>
      <c r="G5" s="6" t="str">
        <f>+E5</f>
        <v xml:space="preserve"> June 2024</v>
      </c>
      <c r="H5" s="2"/>
      <c r="I5" s="2"/>
      <c r="J5" s="2"/>
      <c r="L5" s="3"/>
      <c r="M5" s="3"/>
    </row>
    <row r="6" spans="1:15" s="1" customFormat="1" ht="6" customHeight="1">
      <c r="B6" s="7"/>
      <c r="C6" s="7"/>
      <c r="D6" s="7"/>
      <c r="E6" s="7"/>
      <c r="F6" s="7"/>
      <c r="G6" s="7"/>
      <c r="H6" s="7"/>
      <c r="I6" s="7"/>
      <c r="J6" s="2"/>
      <c r="L6" s="3"/>
      <c r="M6" s="3"/>
    </row>
    <row r="7" spans="1:15" s="8" customFormat="1" ht="18" customHeight="1">
      <c r="B7" s="9" t="s">
        <v>450</v>
      </c>
      <c r="C7" s="10" t="s">
        <v>451</v>
      </c>
      <c r="D7" s="11">
        <v>18461</v>
      </c>
      <c r="E7" s="12">
        <v>20730.5</v>
      </c>
      <c r="F7" s="13">
        <v>0.40300000000000002</v>
      </c>
      <c r="G7" s="14">
        <v>0.437</v>
      </c>
      <c r="H7" s="2"/>
      <c r="I7" s="15"/>
      <c r="J7" s="15"/>
      <c r="K7" s="15"/>
      <c r="L7" s="3"/>
      <c r="M7" s="3"/>
      <c r="N7" s="16"/>
      <c r="O7" s="16"/>
    </row>
    <row r="8" spans="1:15" s="8" customFormat="1" ht="18" customHeight="1">
      <c r="B8" s="17" t="s">
        <v>5</v>
      </c>
      <c r="C8" s="10" t="s">
        <v>452</v>
      </c>
      <c r="D8" s="11">
        <v>11603.3</v>
      </c>
      <c r="E8" s="18">
        <v>12578.8</v>
      </c>
      <c r="F8" s="13">
        <v>0.14000000000000001</v>
      </c>
      <c r="G8" s="19">
        <v>0.14299999999999999</v>
      </c>
      <c r="H8" s="2"/>
      <c r="I8" s="15"/>
      <c r="J8" s="15"/>
      <c r="L8" s="3"/>
      <c r="M8" s="3"/>
      <c r="N8" s="16"/>
      <c r="O8" s="16"/>
    </row>
    <row r="9" spans="1:15" s="8" customFormat="1" ht="18" customHeight="1">
      <c r="B9" s="17" t="s">
        <v>433</v>
      </c>
      <c r="C9" s="10" t="s">
        <v>453</v>
      </c>
      <c r="D9" s="11">
        <v>4327.6000000000004</v>
      </c>
      <c r="E9" s="18">
        <v>4599.8999999999996</v>
      </c>
      <c r="F9" s="13">
        <v>0.23300000000000001</v>
      </c>
      <c r="G9" s="19">
        <v>0.23599999999999999</v>
      </c>
      <c r="H9" s="2"/>
      <c r="I9" s="15"/>
      <c r="J9" s="15"/>
      <c r="L9" s="3"/>
      <c r="M9" s="3"/>
      <c r="N9" s="16"/>
      <c r="O9" s="16"/>
    </row>
    <row r="10" spans="1:15" s="8" customFormat="1" ht="18" customHeight="1">
      <c r="B10" s="17" t="s">
        <v>7</v>
      </c>
      <c r="C10" s="10" t="s">
        <v>452</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454</v>
      </c>
      <c r="C11" s="10" t="s">
        <v>453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55" t="s">
        <v>455</v>
      </c>
      <c r="C13" s="956"/>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456</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63" t="s">
        <v>457</v>
      </c>
      <c r="D4" s="963"/>
      <c r="E4" s="963"/>
      <c r="F4" s="963"/>
    </row>
    <row r="5" spans="3:6">
      <c r="C5" s="48"/>
      <c r="D5" s="48"/>
      <c r="E5" s="48"/>
    </row>
    <row r="6" spans="3:6" ht="25.5" customHeight="1">
      <c r="C6" s="37" t="s">
        <v>458</v>
      </c>
      <c r="D6" s="46" t="e">
        <f>+#REF!</f>
        <v>#REF!</v>
      </c>
      <c r="E6" s="32" t="e">
        <f>+#REF!</f>
        <v>#REF!</v>
      </c>
      <c r="F6" s="32" t="s">
        <v>459</v>
      </c>
    </row>
    <row r="7" spans="3:6" ht="6.75" customHeight="1">
      <c r="C7" s="49"/>
      <c r="D7" s="50"/>
      <c r="E7" s="50"/>
      <c r="F7" s="50"/>
    </row>
    <row r="8" spans="3:6" ht="14.25">
      <c r="C8" s="51" t="s">
        <v>460</v>
      </c>
      <c r="D8" s="55">
        <v>-224930</v>
      </c>
      <c r="E8" s="56">
        <v>-352977</v>
      </c>
      <c r="F8" s="56">
        <f>+E8-D8</f>
        <v>-128047</v>
      </c>
    </row>
    <row r="9" spans="3:6" ht="14.25">
      <c r="C9" s="51" t="s">
        <v>461</v>
      </c>
      <c r="D9" s="55">
        <v>-50747</v>
      </c>
      <c r="E9" s="56">
        <v>-97997</v>
      </c>
      <c r="F9" s="56">
        <f>+E9-D9</f>
        <v>-47250</v>
      </c>
    </row>
    <row r="10" spans="3:6" ht="6" customHeight="1">
      <c r="C10" s="52"/>
      <c r="D10" s="53"/>
      <c r="E10" s="53"/>
      <c r="F10" s="53"/>
    </row>
    <row r="11" spans="3:6" ht="15.75" customHeight="1">
      <c r="C11" s="54" t="s">
        <v>47</v>
      </c>
      <c r="D11" s="57">
        <f>SUM(D8:D10)</f>
        <v>-275677</v>
      </c>
      <c r="E11" s="58">
        <f>SUM(E8:E9)</f>
        <v>-450974</v>
      </c>
      <c r="F11" s="58">
        <f>SUM(F8:F9)</f>
        <v>-175297</v>
      </c>
    </row>
    <row r="13" spans="3:6">
      <c r="D13" s="76">
        <f>+D11-'Income Statement'!C31</f>
        <v>-275364.36499999999</v>
      </c>
      <c r="E13" s="76">
        <f>+E11-'Income Statement'!D31</f>
        <v>-450616.35600000003</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6"/>
  <sheetViews>
    <sheetView showGridLines="0" workbookViewId="0">
      <selection activeCell="A7" sqref="A7:XFD12"/>
    </sheetView>
  </sheetViews>
  <sheetFormatPr baseColWidth="10" defaultColWidth="4" defaultRowHeight="12.75"/>
  <cols>
    <col min="1" max="1" width="3.42578125" style="129" customWidth="1"/>
    <col min="2" max="2" width="40.42578125" style="129" customWidth="1"/>
    <col min="3" max="3" width="15.42578125" style="129" customWidth="1"/>
    <col min="4" max="4" width="16.5703125" style="129" customWidth="1"/>
    <col min="5" max="5" width="14.5703125" style="129" customWidth="1"/>
    <col min="6" max="6" width="7.42578125" style="129" customWidth="1"/>
    <col min="7" max="7" width="11.7109375" style="129" customWidth="1"/>
    <col min="8" max="8" width="9.85546875" style="129" customWidth="1"/>
    <col min="9" max="9" width="7.28515625" style="129" customWidth="1"/>
    <col min="10" max="10" width="1.85546875" style="129" customWidth="1"/>
    <col min="11" max="11" width="16.42578125" style="129" customWidth="1"/>
    <col min="12" max="12" width="14.5703125" style="129" customWidth="1"/>
    <col min="13" max="13" width="7.42578125" style="129" customWidth="1"/>
    <col min="14" max="14" width="10.140625" style="129" customWidth="1"/>
    <col min="15" max="15" width="10.42578125" style="129" customWidth="1"/>
    <col min="16" max="16" width="10.140625" style="129" customWidth="1"/>
    <col min="17" max="17" width="1.7109375" style="129" customWidth="1"/>
    <col min="18" max="19" width="14.5703125" style="129" bestFit="1" customWidth="1"/>
    <col min="20" max="20" width="1.7109375" style="129" customWidth="1"/>
    <col min="21" max="21" width="14.5703125" style="129" customWidth="1"/>
    <col min="22" max="22" width="13.5703125" style="129" customWidth="1"/>
    <col min="23" max="23" width="8.42578125" style="129" customWidth="1"/>
    <col min="24" max="24" width="11" style="129" customWidth="1"/>
    <col min="25" max="25" width="11.85546875" style="129" customWidth="1"/>
    <col min="26" max="26" width="8.7109375" style="129" customWidth="1"/>
    <col min="27" max="27" width="7.85546875" style="129" customWidth="1"/>
    <col min="28" max="28" width="8.140625" style="129" customWidth="1"/>
    <col min="29" max="16384" width="4" style="129"/>
  </cols>
  <sheetData>
    <row r="2" spans="1:29">
      <c r="B2" s="307"/>
      <c r="C2" s="307"/>
      <c r="D2" s="307"/>
      <c r="E2" s="307"/>
      <c r="F2" s="307"/>
      <c r="G2" s="307"/>
      <c r="H2" s="307"/>
      <c r="I2" s="307"/>
      <c r="K2" s="307"/>
      <c r="L2" s="307"/>
      <c r="M2" s="307"/>
      <c r="N2" s="307"/>
      <c r="O2" s="307"/>
      <c r="P2" s="307"/>
      <c r="R2" s="307"/>
      <c r="S2" s="307"/>
    </row>
    <row r="3" spans="1:29" ht="15" customHeight="1">
      <c r="A3" s="127"/>
      <c r="B3" s="815" t="s">
        <v>462</v>
      </c>
      <c r="C3" s="807" t="s">
        <v>21</v>
      </c>
      <c r="D3" s="821" t="s">
        <v>22</v>
      </c>
      <c r="E3" s="821"/>
      <c r="F3" s="821"/>
      <c r="G3" s="821"/>
      <c r="H3" s="821"/>
      <c r="I3" s="819"/>
      <c r="J3" s="642"/>
      <c r="K3" s="822" t="s">
        <v>23</v>
      </c>
      <c r="L3" s="823"/>
      <c r="M3" s="823"/>
      <c r="N3" s="823"/>
      <c r="O3" s="823"/>
      <c r="P3" s="824"/>
      <c r="Q3" s="127"/>
      <c r="R3" s="818" t="s">
        <v>24</v>
      </c>
      <c r="S3" s="819"/>
      <c r="T3" s="118"/>
      <c r="W3" s="118"/>
      <c r="X3" s="118"/>
      <c r="Y3" s="118"/>
    </row>
    <row r="4" spans="1:29" ht="15" customHeight="1">
      <c r="A4" s="127"/>
      <c r="B4" s="815"/>
      <c r="C4" s="807"/>
      <c r="D4" s="820" t="s">
        <v>11</v>
      </c>
      <c r="E4" s="820"/>
      <c r="F4" s="820"/>
      <c r="G4" s="820" t="s">
        <v>12</v>
      </c>
      <c r="H4" s="820"/>
      <c r="I4" s="820"/>
      <c r="J4" s="120"/>
      <c r="K4" s="820" t="s">
        <v>11</v>
      </c>
      <c r="L4" s="820"/>
      <c r="M4" s="820"/>
      <c r="N4" s="820" t="s">
        <v>12</v>
      </c>
      <c r="O4" s="820"/>
      <c r="P4" s="820"/>
      <c r="Q4" s="120"/>
      <c r="R4" s="817"/>
      <c r="S4" s="817"/>
      <c r="T4" s="118"/>
      <c r="W4" s="118"/>
      <c r="X4" s="118"/>
      <c r="Y4" s="118"/>
    </row>
    <row r="5" spans="1:29" s="752" customFormat="1">
      <c r="A5" s="128"/>
      <c r="B5" s="816"/>
      <c r="C5" s="808"/>
      <c r="D5" s="281" t="s">
        <v>478</v>
      </c>
      <c r="E5" s="282" t="s">
        <v>479</v>
      </c>
      <c r="F5" s="282" t="s">
        <v>2</v>
      </c>
      <c r="G5" s="281" t="str">
        <f>'Reported EBITDA'!$F$5</f>
        <v>Q2 2025</v>
      </c>
      <c r="H5" s="282" t="str">
        <f>'Reported EBITDA'!$G$5</f>
        <v>Q2 2024</v>
      </c>
      <c r="I5" s="282" t="s">
        <v>2</v>
      </c>
      <c r="J5" s="121"/>
      <c r="K5" s="281" t="s">
        <v>478</v>
      </c>
      <c r="L5" s="282" t="s">
        <v>479</v>
      </c>
      <c r="M5" s="282" t="s">
        <v>2</v>
      </c>
      <c r="N5" s="281" t="str">
        <f>'Reported EBITDA'!$F$5</f>
        <v>Q2 2025</v>
      </c>
      <c r="O5" s="282" t="str">
        <f>'Reported EBITDA'!$G$5</f>
        <v>Q2 2024</v>
      </c>
      <c r="P5" s="282" t="s">
        <v>2</v>
      </c>
      <c r="Q5" s="121"/>
      <c r="R5" s="281" t="s">
        <v>478</v>
      </c>
      <c r="S5" s="282" t="s">
        <v>479</v>
      </c>
      <c r="T5" s="751"/>
      <c r="U5" s="129"/>
      <c r="V5" s="129"/>
      <c r="W5" s="751"/>
      <c r="X5" s="751"/>
      <c r="Y5" s="751"/>
    </row>
    <row r="6" spans="1:29" s="752" customFormat="1" ht="9" customHeight="1">
      <c r="A6" s="128"/>
      <c r="B6" s="121"/>
      <c r="C6" s="121"/>
      <c r="D6" s="297"/>
      <c r="E6" s="121"/>
      <c r="F6" s="121"/>
      <c r="G6" s="121"/>
      <c r="H6" s="121"/>
      <c r="I6" s="121"/>
      <c r="J6" s="121"/>
      <c r="K6" s="297"/>
      <c r="L6" s="121"/>
      <c r="M6" s="121"/>
      <c r="N6" s="121"/>
      <c r="O6" s="121"/>
      <c r="P6" s="121"/>
      <c r="Q6" s="121"/>
      <c r="R6" s="295"/>
      <c r="S6" s="122"/>
      <c r="T6" s="751"/>
      <c r="U6" s="129"/>
      <c r="V6" s="129"/>
      <c r="W6" s="751"/>
      <c r="X6" s="751"/>
      <c r="Y6" s="751"/>
    </row>
    <row r="7" spans="1:29">
      <c r="A7" s="127"/>
      <c r="B7" s="117" t="s">
        <v>25</v>
      </c>
      <c r="C7" s="117" t="s">
        <v>26</v>
      </c>
      <c r="D7" s="298">
        <v>1.3452500000000001</v>
      </c>
      <c r="E7" s="277">
        <v>1.51718</v>
      </c>
      <c r="F7" s="185">
        <v>-0.11332208439341407</v>
      </c>
      <c r="G7" s="298">
        <v>0.82567999999999997</v>
      </c>
      <c r="H7" s="277">
        <v>0.70588548000000007</v>
      </c>
      <c r="I7" s="185">
        <v>0.16970815152622198</v>
      </c>
      <c r="J7" s="119"/>
      <c r="K7" s="298">
        <v>1.3443699999999998</v>
      </c>
      <c r="L7" s="277">
        <v>1.51623</v>
      </c>
      <c r="M7" s="185">
        <v>-0.11334691966258426</v>
      </c>
      <c r="N7" s="298">
        <v>0.82526999999999984</v>
      </c>
      <c r="O7" s="277">
        <v>0.70493547999999995</v>
      </c>
      <c r="P7" s="185">
        <v>0.17070288475194917</v>
      </c>
      <c r="Q7" s="119"/>
      <c r="R7" s="296">
        <v>1.75265455019217E-2</v>
      </c>
      <c r="S7" s="230">
        <v>1.9744150334452513E-2</v>
      </c>
      <c r="T7" s="753"/>
      <c r="W7" s="118"/>
      <c r="X7" s="753"/>
      <c r="Y7" s="753"/>
      <c r="Z7" s="754"/>
    </row>
    <row r="8" spans="1:29">
      <c r="A8" s="127"/>
      <c r="B8" s="117" t="s">
        <v>27</v>
      </c>
      <c r="C8" s="117" t="s">
        <v>28</v>
      </c>
      <c r="D8" s="298">
        <v>21.162176226174559</v>
      </c>
      <c r="E8" s="277">
        <v>18.556914546173871</v>
      </c>
      <c r="F8" s="185">
        <v>0.1403930418237469</v>
      </c>
      <c r="G8" s="298">
        <v>10.439912078560933</v>
      </c>
      <c r="H8" s="277">
        <v>9.5542087627565557</v>
      </c>
      <c r="I8" s="185">
        <v>9.2702947758160237E-2</v>
      </c>
      <c r="J8" s="119"/>
      <c r="K8" s="298">
        <v>9.689372105092227</v>
      </c>
      <c r="L8" s="277">
        <v>8.9157639661504131</v>
      </c>
      <c r="M8" s="185">
        <v>8.6768575511744661E-2</v>
      </c>
      <c r="N8" s="298">
        <v>5.1035153246353673</v>
      </c>
      <c r="O8" s="277">
        <v>5.1472026914611329</v>
      </c>
      <c r="P8" s="185">
        <v>-8.4875940281582407E-3</v>
      </c>
      <c r="Q8" s="119"/>
      <c r="R8" s="296">
        <v>7.416362902574769E-2</v>
      </c>
      <c r="S8" s="230">
        <v>6.5707358699223672E-2</v>
      </c>
      <c r="T8" s="753"/>
      <c r="U8" s="755"/>
      <c r="W8" s="118"/>
      <c r="X8" s="753"/>
      <c r="Y8" s="753"/>
      <c r="Z8" s="754"/>
    </row>
    <row r="9" spans="1:29">
      <c r="A9" s="127"/>
      <c r="B9" s="117" t="s">
        <v>29</v>
      </c>
      <c r="C9" s="117" t="s">
        <v>30</v>
      </c>
      <c r="D9" s="298">
        <v>10.826491000000001</v>
      </c>
      <c r="E9" s="277">
        <v>10.354520621025999</v>
      </c>
      <c r="F9" s="185">
        <v>4.5581094118023469E-2</v>
      </c>
      <c r="G9" s="298">
        <v>5.5532953931129994</v>
      </c>
      <c r="H9" s="277">
        <v>5.5255206210260006</v>
      </c>
      <c r="I9" s="185">
        <v>5.0266344100333704E-3</v>
      </c>
      <c r="J9" s="119"/>
      <c r="K9" s="298">
        <v>8.1529410000000002</v>
      </c>
      <c r="L9" s="277">
        <v>7.5378509136299998</v>
      </c>
      <c r="M9" s="185">
        <v>8.160019260367557E-2</v>
      </c>
      <c r="N9" s="298">
        <v>4.1790669315400004</v>
      </c>
      <c r="O9" s="277">
        <v>4.0448509136299995</v>
      </c>
      <c r="P9" s="185">
        <v>3.3181944347498993E-2</v>
      </c>
      <c r="Q9" s="119"/>
      <c r="R9" s="296">
        <v>0.26315539255859355</v>
      </c>
      <c r="S9" s="230">
        <v>0.2537034976463145</v>
      </c>
      <c r="T9" s="753"/>
      <c r="U9" s="755"/>
      <c r="W9" s="118"/>
      <c r="X9" s="753"/>
      <c r="Y9" s="753"/>
      <c r="Z9" s="754"/>
    </row>
    <row r="10" spans="1:29">
      <c r="A10" s="127"/>
      <c r="B10" s="283" t="s">
        <v>31</v>
      </c>
      <c r="C10" s="305" t="s">
        <v>32</v>
      </c>
      <c r="D10" s="304">
        <v>1.6832232372740437</v>
      </c>
      <c r="E10" s="303">
        <v>1.5678357593186725</v>
      </c>
      <c r="F10" s="284">
        <v>7.3596661684457665E-2</v>
      </c>
      <c r="G10" s="304">
        <v>0.79544930533742464</v>
      </c>
      <c r="H10" s="303">
        <v>0.76241730302334487</v>
      </c>
      <c r="I10" s="284">
        <v>4.3325357626449845E-2</v>
      </c>
      <c r="J10" s="119"/>
      <c r="K10" s="304">
        <v>1.2500806592636782</v>
      </c>
      <c r="L10" s="303">
        <v>1.0767714590435549</v>
      </c>
      <c r="M10" s="284">
        <v>0.16095263183708974</v>
      </c>
      <c r="N10" s="304">
        <v>0.51747711646152728</v>
      </c>
      <c r="O10" s="303">
        <v>0.42762733118996321</v>
      </c>
      <c r="P10" s="284">
        <v>0.21011235418825569</v>
      </c>
      <c r="Q10" s="119"/>
      <c r="R10" s="517">
        <v>8.7401984285248202E-2</v>
      </c>
      <c r="S10" s="518">
        <v>7.7789787024293733E-2</v>
      </c>
      <c r="T10" s="753"/>
      <c r="U10" s="755"/>
      <c r="W10" s="118"/>
      <c r="X10" s="118"/>
      <c r="Y10" s="118"/>
      <c r="Z10" s="754"/>
    </row>
    <row r="11" spans="1:29">
      <c r="A11" s="127"/>
      <c r="B11" s="283"/>
      <c r="C11" s="283"/>
      <c r="D11" s="302"/>
      <c r="E11" s="303"/>
      <c r="F11" s="284"/>
      <c r="G11" s="302"/>
      <c r="H11" s="303"/>
      <c r="I11" s="284"/>
      <c r="J11" s="119"/>
      <c r="K11" s="119"/>
      <c r="L11" s="119"/>
      <c r="M11" s="119"/>
      <c r="N11" s="119"/>
      <c r="O11" s="119"/>
      <c r="P11" s="119"/>
      <c r="Q11" s="119"/>
      <c r="R11" s="201"/>
      <c r="S11" s="125"/>
      <c r="T11" s="753"/>
      <c r="U11" s="755"/>
      <c r="W11" s="118"/>
      <c r="X11" s="118"/>
      <c r="Y11" s="118"/>
      <c r="Z11" s="754"/>
    </row>
    <row r="12" spans="1:29" s="758" customFormat="1">
      <c r="A12" s="130"/>
      <c r="B12" s="324" t="s">
        <v>33</v>
      </c>
      <c r="C12" s="285"/>
      <c r="D12" s="300">
        <v>35.017140463448605</v>
      </c>
      <c r="E12" s="301">
        <v>31.996450926518545</v>
      </c>
      <c r="F12" s="288">
        <v>9.4407018574254487E-2</v>
      </c>
      <c r="G12" s="300">
        <v>17.614336777011356</v>
      </c>
      <c r="H12" s="301">
        <v>16.5480321668059</v>
      </c>
      <c r="I12" s="288">
        <v>6.4436943284675419E-2</v>
      </c>
      <c r="J12" s="119"/>
      <c r="K12" s="300">
        <v>20.436763764355906</v>
      </c>
      <c r="L12" s="301">
        <v>19.04661633882397</v>
      </c>
      <c r="M12" s="288">
        <v>7.2986582015531321E-2</v>
      </c>
      <c r="N12" s="300">
        <v>10.625329372636894</v>
      </c>
      <c r="O12" s="301">
        <v>10.324616416281096</v>
      </c>
      <c r="P12" s="288">
        <v>2.91258235881382E-2</v>
      </c>
      <c r="Q12" s="119"/>
      <c r="R12" s="127"/>
      <c r="S12" s="127"/>
      <c r="T12" s="756"/>
      <c r="U12" s="757"/>
      <c r="W12" s="137"/>
      <c r="X12" s="137"/>
      <c r="Y12" s="137"/>
      <c r="Z12" s="759"/>
    </row>
    <row r="13" spans="1:29" ht="13.5" customHeight="1">
      <c r="A13" s="118"/>
      <c r="B13" s="123"/>
      <c r="C13" s="123"/>
      <c r="D13" s="124"/>
      <c r="E13" s="124"/>
      <c r="F13" s="123"/>
      <c r="G13" s="123"/>
      <c r="H13" s="123"/>
      <c r="I13" s="123"/>
      <c r="J13" s="123"/>
      <c r="K13" s="123"/>
      <c r="L13" s="123"/>
      <c r="M13" s="123"/>
      <c r="N13" s="123"/>
      <c r="O13" s="123"/>
      <c r="P13" s="123"/>
      <c r="Q13" s="123"/>
      <c r="R13" s="123"/>
      <c r="S13" s="123"/>
      <c r="T13" s="760"/>
      <c r="U13" s="118"/>
      <c r="V13" s="118"/>
      <c r="W13" s="118"/>
      <c r="X13" s="118"/>
      <c r="Z13" s="118"/>
      <c r="AA13" s="118"/>
      <c r="AB13" s="118"/>
      <c r="AC13" s="754"/>
    </row>
    <row r="14" spans="1:29">
      <c r="B14" s="825" t="s">
        <v>34</v>
      </c>
      <c r="C14" s="825"/>
      <c r="D14" s="825"/>
      <c r="E14" s="825"/>
      <c r="F14" s="825"/>
      <c r="G14" s="825"/>
      <c r="H14" s="825"/>
      <c r="I14" s="825"/>
      <c r="J14" s="825"/>
      <c r="K14" s="825"/>
      <c r="L14" s="825"/>
      <c r="M14" s="825"/>
      <c r="N14" s="825"/>
      <c r="O14" s="825"/>
      <c r="P14" s="825"/>
      <c r="Q14" s="825"/>
      <c r="R14" s="825"/>
      <c r="S14" s="825"/>
      <c r="T14" s="802"/>
      <c r="U14" s="802"/>
      <c r="V14" s="802"/>
      <c r="W14" s="118"/>
      <c r="X14" s="118"/>
    </row>
    <row r="15" spans="1:29">
      <c r="A15" s="118"/>
      <c r="B15" s="826" t="s">
        <v>35</v>
      </c>
      <c r="C15" s="826"/>
      <c r="D15" s="826"/>
      <c r="E15" s="826"/>
      <c r="F15" s="826"/>
      <c r="G15" s="826"/>
      <c r="H15" s="826"/>
      <c r="I15" s="826"/>
      <c r="J15" s="826"/>
      <c r="K15" s="826"/>
      <c r="L15" s="826"/>
      <c r="M15" s="826"/>
      <c r="N15" s="826"/>
      <c r="O15" s="826"/>
      <c r="P15" s="826"/>
      <c r="Q15" s="826"/>
      <c r="R15" s="826"/>
      <c r="S15" s="826"/>
      <c r="U15" s="118"/>
      <c r="V15" s="118"/>
      <c r="W15" s="118"/>
      <c r="X15" s="118"/>
      <c r="Z15" s="118"/>
      <c r="AA15" s="118"/>
      <c r="AB15" s="118"/>
      <c r="AC15" s="754"/>
    </row>
    <row r="16" spans="1:29">
      <c r="B16" s="814" t="s">
        <v>36</v>
      </c>
      <c r="C16" s="814"/>
      <c r="D16" s="814"/>
      <c r="E16" s="814"/>
      <c r="F16" s="814"/>
      <c r="G16" s="814"/>
      <c r="H16" s="814"/>
      <c r="I16" s="814"/>
      <c r="J16" s="814"/>
      <c r="K16" s="814"/>
      <c r="L16" s="814"/>
      <c r="M16" s="814"/>
      <c r="N16" s="814"/>
      <c r="O16" s="814"/>
      <c r="P16" s="814"/>
      <c r="Q16" s="814"/>
      <c r="R16" s="814"/>
      <c r="S16" s="803"/>
      <c r="T16" s="803"/>
      <c r="U16" s="803"/>
      <c r="V16" s="803"/>
      <c r="W16" s="118"/>
      <c r="X16" s="118"/>
    </row>
    <row r="17" spans="1:24">
      <c r="B17" s="118"/>
      <c r="C17" s="118"/>
      <c r="D17" s="118"/>
      <c r="E17" s="118"/>
      <c r="F17" s="123"/>
      <c r="G17" s="123"/>
      <c r="H17" s="123"/>
      <c r="I17" s="123"/>
      <c r="J17" s="123"/>
      <c r="K17" s="123"/>
      <c r="L17" s="123"/>
      <c r="M17" s="123"/>
      <c r="N17" s="123"/>
      <c r="O17" s="123"/>
      <c r="P17" s="123"/>
      <c r="Q17" s="123"/>
      <c r="R17" s="123"/>
      <c r="S17" s="123"/>
      <c r="T17" s="123"/>
    </row>
    <row r="18" spans="1:24">
      <c r="B18" s="740"/>
      <c r="C18" s="740"/>
      <c r="D18" s="740"/>
      <c r="E18" s="740"/>
      <c r="F18" s="740"/>
      <c r="G18" s="740"/>
      <c r="H18" s="740"/>
      <c r="I18" s="740"/>
      <c r="J18" s="740"/>
      <c r="K18" s="740"/>
      <c r="L18" s="740"/>
      <c r="M18" s="740"/>
      <c r="N18" s="740"/>
      <c r="O18" s="740"/>
      <c r="P18" s="740"/>
      <c r="Q18" s="740"/>
      <c r="R18" s="740"/>
      <c r="S18" s="740"/>
      <c r="T18" s="740"/>
      <c r="U18" s="740"/>
      <c r="V18" s="740"/>
    </row>
    <row r="19" spans="1:24" ht="14.25" customHeight="1">
      <c r="B19" s="741"/>
      <c r="D19" s="742"/>
      <c r="E19" s="742"/>
      <c r="F19" s="742"/>
      <c r="G19" s="742"/>
      <c r="H19" s="742"/>
      <c r="I19" s="742"/>
      <c r="J19" s="742"/>
      <c r="K19" s="742"/>
      <c r="L19" s="742"/>
      <c r="M19" s="742"/>
      <c r="N19" s="742"/>
      <c r="O19" s="742"/>
      <c r="P19" s="742"/>
      <c r="Q19" s="742"/>
      <c r="R19" s="742"/>
      <c r="S19" s="742"/>
      <c r="T19" s="743"/>
    </row>
    <row r="20" spans="1:24" ht="12.75" customHeight="1">
      <c r="B20" s="812"/>
      <c r="C20" s="812"/>
      <c r="D20" s="812"/>
      <c r="E20" s="812"/>
      <c r="F20" s="812"/>
      <c r="G20" s="812"/>
      <c r="H20" s="812"/>
      <c r="I20" s="812"/>
      <c r="J20" s="812"/>
      <c r="K20" s="812"/>
      <c r="L20" s="812"/>
      <c r="M20" s="812"/>
      <c r="N20" s="812"/>
      <c r="O20" s="812"/>
      <c r="P20" s="812"/>
      <c r="Q20" s="812"/>
      <c r="R20" s="812"/>
      <c r="S20" s="812"/>
      <c r="T20" s="804"/>
      <c r="U20" s="804"/>
      <c r="V20" s="804"/>
      <c r="W20" s="118"/>
      <c r="X20" s="118"/>
    </row>
    <row r="21" spans="1:24" ht="15" customHeight="1">
      <c r="B21" s="813"/>
      <c r="C21" s="813"/>
      <c r="D21" s="813"/>
      <c r="E21" s="813"/>
      <c r="F21" s="813"/>
      <c r="G21" s="813"/>
      <c r="H21" s="813"/>
      <c r="I21" s="813"/>
      <c r="J21" s="813"/>
      <c r="K21" s="813"/>
      <c r="L21" s="813"/>
      <c r="M21" s="813"/>
      <c r="N21" s="813"/>
      <c r="O21" s="813"/>
      <c r="P21" s="813"/>
      <c r="Q21" s="813"/>
      <c r="R21" s="813"/>
    </row>
    <row r="22" spans="1:24" ht="14.25" customHeight="1">
      <c r="B22" s="813"/>
      <c r="C22" s="813"/>
      <c r="D22" s="813"/>
      <c r="E22" s="813"/>
      <c r="F22" s="813"/>
      <c r="G22" s="813"/>
      <c r="H22" s="813"/>
      <c r="I22" s="813"/>
      <c r="J22" s="813"/>
      <c r="K22" s="813"/>
      <c r="L22" s="813"/>
      <c r="M22" s="813"/>
      <c r="N22" s="813"/>
      <c r="O22" s="813"/>
      <c r="P22" s="813"/>
      <c r="Q22" s="813"/>
      <c r="R22" s="813"/>
      <c r="S22" s="813"/>
      <c r="U22" s="118"/>
      <c r="V22" s="118"/>
      <c r="W22" s="118"/>
      <c r="X22" s="118"/>
    </row>
    <row r="23" spans="1:24" ht="23.25" customHeight="1">
      <c r="A23" s="746"/>
      <c r="D23" s="743"/>
      <c r="E23" s="747"/>
      <c r="U23" s="118"/>
      <c r="V23" s="118"/>
      <c r="W23" s="118"/>
      <c r="X23" s="118"/>
    </row>
    <row r="24" spans="1:24">
      <c r="D24" s="748"/>
      <c r="E24" s="748"/>
      <c r="F24" s="748"/>
      <c r="G24" s="748"/>
      <c r="H24" s="748"/>
      <c r="I24" s="748"/>
      <c r="J24" s="748"/>
      <c r="K24" s="748"/>
      <c r="L24" s="748"/>
      <c r="M24" s="748"/>
      <c r="N24" s="748"/>
      <c r="O24" s="748"/>
      <c r="P24" s="748"/>
      <c r="Q24" s="748"/>
      <c r="R24" s="748"/>
      <c r="S24" s="748"/>
      <c r="T24" s="749"/>
      <c r="U24" s="118"/>
      <c r="V24" s="118"/>
      <c r="W24" s="118"/>
      <c r="X24" s="118"/>
    </row>
    <row r="25" spans="1:24">
      <c r="B25" s="750"/>
      <c r="D25" s="748"/>
      <c r="E25" s="748"/>
      <c r="T25" s="749"/>
      <c r="U25" s="118"/>
      <c r="V25" s="118"/>
      <c r="W25" s="118"/>
      <c r="X25" s="118"/>
    </row>
    <row r="26" spans="1:24">
      <c r="E26" s="744"/>
    </row>
    <row r="27" spans="1:24">
      <c r="D27" s="744"/>
      <c r="E27" s="744"/>
    </row>
    <row r="28" spans="1:24">
      <c r="D28" s="744"/>
      <c r="E28" s="744"/>
    </row>
    <row r="29" spans="1:24">
      <c r="D29" s="744"/>
      <c r="E29" s="744"/>
    </row>
    <row r="30" spans="1:24">
      <c r="D30" s="744"/>
      <c r="E30" s="744"/>
    </row>
    <row r="31" spans="1:24">
      <c r="D31" s="744"/>
      <c r="E31" s="744"/>
    </row>
    <row r="32" spans="1:24">
      <c r="D32" s="744"/>
      <c r="E32" s="744"/>
    </row>
    <row r="33" spans="4:20">
      <c r="D33" s="744"/>
      <c r="E33" s="744"/>
      <c r="F33" s="743"/>
      <c r="G33" s="743"/>
      <c r="H33" s="743"/>
      <c r="I33" s="743"/>
      <c r="J33" s="743"/>
      <c r="K33" s="743"/>
      <c r="L33" s="743"/>
      <c r="M33" s="743"/>
      <c r="N33" s="743"/>
      <c r="O33" s="743"/>
      <c r="P33" s="743"/>
      <c r="Q33" s="743"/>
      <c r="R33" s="743"/>
      <c r="S33" s="743"/>
      <c r="T33" s="743"/>
    </row>
    <row r="34" spans="4:20">
      <c r="D34" s="744"/>
      <c r="E34" s="744"/>
      <c r="F34" s="744"/>
      <c r="G34" s="744"/>
      <c r="H34" s="744"/>
      <c r="I34" s="744"/>
      <c r="J34" s="744"/>
      <c r="K34" s="744"/>
      <c r="L34" s="744"/>
      <c r="M34" s="744"/>
      <c r="N34" s="744"/>
      <c r="O34" s="744"/>
      <c r="P34" s="744"/>
      <c r="Q34" s="744"/>
      <c r="R34" s="744"/>
      <c r="S34" s="744"/>
    </row>
    <row r="35" spans="4:20">
      <c r="E35" s="744"/>
      <c r="F35" s="744"/>
      <c r="G35" s="744"/>
      <c r="H35" s="744"/>
      <c r="I35" s="744"/>
      <c r="J35" s="744"/>
      <c r="K35" s="744"/>
      <c r="L35" s="744"/>
      <c r="M35" s="744"/>
      <c r="N35" s="744"/>
      <c r="O35" s="744"/>
      <c r="P35" s="744"/>
      <c r="Q35" s="744"/>
      <c r="R35" s="744"/>
      <c r="S35" s="744"/>
    </row>
    <row r="36" spans="4:20">
      <c r="D36" s="123"/>
      <c r="E36" s="745"/>
    </row>
  </sheetData>
  <mergeCells count="16">
    <mergeCell ref="B20:S20"/>
    <mergeCell ref="B21:R21"/>
    <mergeCell ref="B22:S22"/>
    <mergeCell ref="B16:R16"/>
    <mergeCell ref="B3:B5"/>
    <mergeCell ref="R4:S4"/>
    <mergeCell ref="R3:S3"/>
    <mergeCell ref="C3:C5"/>
    <mergeCell ref="D4:F4"/>
    <mergeCell ref="K4:M4"/>
    <mergeCell ref="G4:I4"/>
    <mergeCell ref="D3:I3"/>
    <mergeCell ref="K3:P3"/>
    <mergeCell ref="N4:P4"/>
    <mergeCell ref="B14:S14"/>
    <mergeCell ref="B15:S15"/>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4"/>
  <sheetViews>
    <sheetView showGridLines="0" tabSelected="1" workbookViewId="0">
      <selection activeCell="M11" sqref="M11"/>
    </sheetView>
  </sheetViews>
  <sheetFormatPr baseColWidth="10" defaultColWidth="4" defaultRowHeight="12.75"/>
  <cols>
    <col min="1" max="1" width="2.7109375" style="136" customWidth="1"/>
    <col min="2" max="2" width="45.7109375" style="136" customWidth="1"/>
    <col min="3" max="4" width="14.5703125" style="136" customWidth="1"/>
    <col min="5" max="5" width="7.42578125" style="136" customWidth="1"/>
    <col min="6" max="7" width="14.5703125" style="136" customWidth="1"/>
    <col min="8" max="8" width="7.42578125" style="136" customWidth="1"/>
    <col min="9" max="9" width="1.5703125" style="136" customWidth="1"/>
    <col min="10" max="11" width="14.5703125" style="136" customWidth="1"/>
    <col min="12" max="12" width="1.7109375" style="136" customWidth="1"/>
    <col min="13" max="13" width="15.85546875" style="136" customWidth="1"/>
    <col min="14" max="14" width="14.85546875" style="136" customWidth="1"/>
    <col min="15" max="15" width="8.42578125" style="136" bestFit="1" customWidth="1"/>
    <col min="16" max="16" width="2" style="136" customWidth="1"/>
    <col min="17" max="17" width="5.85546875" style="136" customWidth="1"/>
    <col min="18" max="16384" width="4" style="136"/>
  </cols>
  <sheetData>
    <row r="1" spans="1:17">
      <c r="L1" s="133"/>
      <c r="N1" s="133"/>
      <c r="O1" s="133"/>
    </row>
    <row r="2" spans="1:17">
      <c r="B2" s="312"/>
      <c r="C2" s="312"/>
      <c r="D2" s="312"/>
      <c r="E2" s="312"/>
      <c r="F2" s="312"/>
      <c r="G2" s="312"/>
      <c r="H2" s="312"/>
      <c r="J2" s="312"/>
      <c r="K2" s="312"/>
      <c r="L2" s="133"/>
      <c r="M2" s="312"/>
      <c r="N2" s="313"/>
      <c r="O2" s="313"/>
    </row>
    <row r="3" spans="1:17" s="129" customFormat="1" ht="17.25" customHeight="1">
      <c r="A3" s="127"/>
      <c r="B3" s="829" t="s">
        <v>463</v>
      </c>
      <c r="C3" s="838" t="s">
        <v>22</v>
      </c>
      <c r="D3" s="833"/>
      <c r="E3" s="833"/>
      <c r="F3" s="833"/>
      <c r="G3" s="833"/>
      <c r="H3" s="834"/>
      <c r="I3" s="134"/>
      <c r="J3" s="833" t="s">
        <v>37</v>
      </c>
      <c r="K3" s="834"/>
      <c r="L3" s="314"/>
      <c r="M3" s="835" t="s">
        <v>38</v>
      </c>
      <c r="N3" s="836"/>
      <c r="O3" s="837"/>
      <c r="P3" s="763"/>
    </row>
    <row r="4" spans="1:17" s="129" customFormat="1">
      <c r="A4" s="127"/>
      <c r="B4" s="830"/>
      <c r="C4" s="832" t="s">
        <v>11</v>
      </c>
      <c r="D4" s="832"/>
      <c r="E4" s="832"/>
      <c r="F4" s="832" t="s">
        <v>12</v>
      </c>
      <c r="G4" s="832"/>
      <c r="H4" s="832"/>
      <c r="I4" s="134"/>
      <c r="J4" s="316"/>
      <c r="K4" s="316"/>
      <c r="L4" s="127"/>
      <c r="M4" s="317"/>
      <c r="N4" s="318"/>
      <c r="O4" s="318"/>
      <c r="P4" s="763"/>
    </row>
    <row r="5" spans="1:17" s="129" customFormat="1">
      <c r="A5" s="127"/>
      <c r="B5" s="831"/>
      <c r="C5" s="281" t="s">
        <v>478</v>
      </c>
      <c r="D5" s="299" t="s">
        <v>479</v>
      </c>
      <c r="E5" s="299" t="s">
        <v>2</v>
      </c>
      <c r="F5" s="306" t="str">
        <f>'Reported EBITDA'!$F$5</f>
        <v>Q2 2025</v>
      </c>
      <c r="G5" s="299" t="str">
        <f>'Reported EBITDA'!$G$5</f>
        <v>Q2 2024</v>
      </c>
      <c r="H5" s="299" t="s">
        <v>2</v>
      </c>
      <c r="I5" s="121"/>
      <c r="J5" s="306" t="s">
        <v>478</v>
      </c>
      <c r="K5" s="299" t="s">
        <v>479</v>
      </c>
      <c r="L5" s="127"/>
      <c r="M5" s="306" t="s">
        <v>478</v>
      </c>
      <c r="N5" s="299" t="s">
        <v>479</v>
      </c>
      <c r="O5" s="299" t="s">
        <v>2</v>
      </c>
      <c r="P5" s="763"/>
      <c r="Q5" s="752"/>
    </row>
    <row r="6" spans="1:17" s="86" customFormat="1" ht="6" customHeight="1">
      <c r="C6" s="309"/>
      <c r="D6" s="126"/>
      <c r="F6" s="309"/>
      <c r="G6" s="126"/>
      <c r="J6" s="309"/>
      <c r="K6" s="126"/>
      <c r="L6" s="127"/>
      <c r="M6" s="309"/>
      <c r="N6" s="85"/>
      <c r="O6" s="85"/>
      <c r="P6" s="764"/>
    </row>
    <row r="7" spans="1:17">
      <c r="A7" s="133"/>
      <c r="B7" s="135" t="s">
        <v>39</v>
      </c>
      <c r="C7" s="329">
        <v>8.7746044640249998</v>
      </c>
      <c r="D7" s="332">
        <v>8.834900627711999</v>
      </c>
      <c r="E7" s="185">
        <v>-6.8247698788904687E-3</v>
      </c>
      <c r="F7" s="329">
        <v>4.2504383455479999</v>
      </c>
      <c r="G7" s="332">
        <v>4.2154436277119984</v>
      </c>
      <c r="H7" s="185">
        <v>8.3015504242420768E-3</v>
      </c>
      <c r="I7" s="126"/>
      <c r="J7" s="311">
        <v>0.17929999999999999</v>
      </c>
      <c r="K7" s="125">
        <v>0.1671</v>
      </c>
      <c r="L7" s="127"/>
      <c r="M7" s="310">
        <v>2741.645</v>
      </c>
      <c r="N7" s="126">
        <v>2688.9110000000001</v>
      </c>
      <c r="O7" s="187">
        <v>-3.480176696261772E-3</v>
      </c>
      <c r="P7" s="764"/>
    </row>
    <row r="8" spans="1:17">
      <c r="A8" s="133"/>
      <c r="B8" s="135" t="s">
        <v>40</v>
      </c>
      <c r="C8" s="329">
        <v>36.96105</v>
      </c>
      <c r="D8" s="332">
        <v>36.891309031699578</v>
      </c>
      <c r="E8" s="185">
        <v>1.8904443927565406E-3</v>
      </c>
      <c r="F8" s="329">
        <v>17.916632921360449</v>
      </c>
      <c r="G8" s="332">
        <v>18.071287866699581</v>
      </c>
      <c r="H8" s="185">
        <v>-8.55804779824898E-3</v>
      </c>
      <c r="I8" s="126"/>
      <c r="J8" s="311">
        <v>0.13132109599159114</v>
      </c>
      <c r="K8" s="125">
        <v>0.13056851337513264</v>
      </c>
      <c r="L8" s="127"/>
      <c r="M8" s="310">
        <v>16045.666999999999</v>
      </c>
      <c r="N8" s="126">
        <v>15779.377</v>
      </c>
      <c r="O8" s="185">
        <v>1.6875824691938046E-2</v>
      </c>
      <c r="P8" s="764"/>
    </row>
    <row r="9" spans="1:17">
      <c r="A9" s="133"/>
      <c r="B9" s="319" t="s">
        <v>41</v>
      </c>
      <c r="C9" s="330">
        <v>7.6152870000000004</v>
      </c>
      <c r="D9" s="333">
        <v>7.6418821000000001</v>
      </c>
      <c r="E9" s="284">
        <v>-3.480176696261772E-3</v>
      </c>
      <c r="F9" s="330">
        <v>3.8454420000000002</v>
      </c>
      <c r="G9" s="333">
        <v>3.8099783159999996</v>
      </c>
      <c r="H9" s="284">
        <v>9.3081065188931333E-3</v>
      </c>
      <c r="I9" s="126"/>
      <c r="J9" s="322">
        <v>7.5393000000000002E-2</v>
      </c>
      <c r="K9" s="323">
        <v>7.5429999999999997E-2</v>
      </c>
      <c r="L9" s="127"/>
      <c r="M9" s="320">
        <v>4009.9160000000002</v>
      </c>
      <c r="N9" s="321">
        <v>3909.3040000000001</v>
      </c>
      <c r="O9" s="284">
        <v>2.5736550547104997E-2</v>
      </c>
      <c r="P9" s="764"/>
    </row>
    <row r="10" spans="1:17">
      <c r="A10" s="133"/>
      <c r="B10" s="135"/>
      <c r="C10" s="332"/>
      <c r="D10" s="332"/>
      <c r="E10" s="185"/>
      <c r="F10" s="332"/>
      <c r="G10" s="332"/>
      <c r="H10" s="185"/>
      <c r="I10" s="126"/>
      <c r="J10" s="125"/>
      <c r="K10" s="125"/>
      <c r="L10" s="127"/>
      <c r="M10" s="126"/>
      <c r="N10" s="126"/>
      <c r="O10" s="185"/>
      <c r="P10" s="764"/>
    </row>
    <row r="11" spans="1:17" s="758" customFormat="1">
      <c r="A11" s="130"/>
      <c r="B11" s="299" t="s">
        <v>33</v>
      </c>
      <c r="C11" s="331">
        <v>53.350941464025006</v>
      </c>
      <c r="D11" s="334">
        <v>53.368091759411584</v>
      </c>
      <c r="E11" s="288">
        <v>-3.2135860251281123E-4</v>
      </c>
      <c r="F11" s="331">
        <v>26.012513266908449</v>
      </c>
      <c r="G11" s="334">
        <v>26.096709810411578</v>
      </c>
      <c r="H11" s="288">
        <v>-3.2263279208299966E-3</v>
      </c>
      <c r="I11" s="121"/>
      <c r="J11" s="327">
        <v>0.13122901519763519</v>
      </c>
      <c r="K11" s="328">
        <v>0.12872078075030344</v>
      </c>
      <c r="L11" s="127"/>
      <c r="M11" s="325">
        <v>22797.227999999999</v>
      </c>
      <c r="N11" s="326">
        <v>22377.592000000001</v>
      </c>
      <c r="O11" s="288">
        <v>1.8752509206531265E-2</v>
      </c>
      <c r="P11" s="763"/>
    </row>
    <row r="12" spans="1:17">
      <c r="B12" s="827" t="s">
        <v>42</v>
      </c>
      <c r="C12" s="827"/>
      <c r="D12" s="827"/>
      <c r="E12" s="827"/>
      <c r="F12" s="761"/>
      <c r="G12" s="761"/>
      <c r="H12" s="761"/>
      <c r="I12" s="762"/>
      <c r="J12" s="762"/>
      <c r="K12" s="762"/>
      <c r="L12" s="762"/>
      <c r="M12" s="762"/>
      <c r="N12" s="762"/>
      <c r="O12" s="762"/>
      <c r="P12" s="762"/>
    </row>
    <row r="13" spans="1:17" s="129" customFormat="1">
      <c r="B13" s="828"/>
      <c r="C13" s="828"/>
      <c r="D13" s="828"/>
      <c r="E13" s="828"/>
      <c r="F13" s="828"/>
      <c r="G13" s="828"/>
      <c r="H13" s="828"/>
      <c r="I13" s="828"/>
      <c r="J13" s="828"/>
      <c r="K13" s="828"/>
      <c r="L13" s="828"/>
      <c r="M13" s="828"/>
      <c r="N13" s="828"/>
      <c r="O13" s="828"/>
      <c r="P13" s="828"/>
    </row>
    <row r="14" spans="1:17">
      <c r="M14" s="796"/>
    </row>
  </sheetData>
  <mergeCells count="8">
    <mergeCell ref="B12:E12"/>
    <mergeCell ref="B13:P13"/>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topLeftCell="A3" workbookViewId="0">
      <selection activeCell="A28" sqref="A28:XFD45"/>
    </sheetView>
  </sheetViews>
  <sheetFormatPr baseColWidth="10" defaultColWidth="11.42578125" defaultRowHeight="12.75"/>
  <cols>
    <col min="1" max="1" width="7" style="118" customWidth="1"/>
    <col min="2" max="2" width="34.85546875" style="118" bestFit="1" customWidth="1"/>
    <col min="3" max="16" width="15.140625" style="118" bestFit="1" customWidth="1"/>
    <col min="17" max="18" width="15.85546875" style="118" bestFit="1" customWidth="1"/>
    <col min="19" max="19" width="8.7109375" style="118" customWidth="1"/>
    <col min="20" max="20" width="9.140625" style="118" customWidth="1"/>
    <col min="21" max="21" width="10.28515625" style="118" customWidth="1"/>
    <col min="22" max="22" width="8.140625" style="118" customWidth="1"/>
    <col min="23" max="16384" width="11.42578125" style="118"/>
  </cols>
  <sheetData>
    <row r="1" spans="2:21" ht="14.25" customHeight="1">
      <c r="B1" s="337"/>
      <c r="C1" s="337"/>
      <c r="D1" s="337"/>
      <c r="E1" s="337"/>
      <c r="F1" s="337"/>
      <c r="G1" s="337"/>
      <c r="H1" s="337"/>
      <c r="I1" s="337"/>
      <c r="J1" s="337"/>
      <c r="K1" s="337"/>
      <c r="L1" s="337"/>
      <c r="M1" s="337"/>
      <c r="N1" s="337"/>
      <c r="O1" s="337"/>
      <c r="P1" s="337"/>
      <c r="Q1" s="117"/>
      <c r="R1" s="117"/>
      <c r="S1" s="117"/>
      <c r="T1" s="137"/>
      <c r="U1" s="137"/>
    </row>
    <row r="2" spans="2:21" ht="14.25" customHeight="1">
      <c r="B2" s="839" t="s">
        <v>43</v>
      </c>
      <c r="C2" s="842" t="s">
        <v>11</v>
      </c>
      <c r="D2" s="842"/>
      <c r="E2" s="842"/>
      <c r="F2" s="842"/>
      <c r="G2" s="842"/>
      <c r="H2" s="842"/>
      <c r="I2" s="842"/>
      <c r="J2" s="842"/>
      <c r="K2" s="842"/>
      <c r="L2" s="842"/>
      <c r="M2" s="842"/>
      <c r="N2" s="842"/>
      <c r="O2" s="842"/>
      <c r="P2" s="842"/>
      <c r="Q2" s="117"/>
      <c r="R2" s="117"/>
      <c r="S2" s="117"/>
    </row>
    <row r="3" spans="2:21" s="117" customFormat="1" ht="25.5" customHeight="1">
      <c r="B3" s="840"/>
      <c r="C3" s="843" t="s">
        <v>5</v>
      </c>
      <c r="D3" s="843"/>
      <c r="E3" s="843" t="s">
        <v>6</v>
      </c>
      <c r="F3" s="843"/>
      <c r="G3" s="843" t="s">
        <v>7</v>
      </c>
      <c r="H3" s="843"/>
      <c r="I3" s="843" t="s">
        <v>44</v>
      </c>
      <c r="J3" s="843"/>
      <c r="K3" s="843" t="s">
        <v>45</v>
      </c>
      <c r="L3" s="843"/>
      <c r="M3" s="843" t="s">
        <v>46</v>
      </c>
      <c r="N3" s="843"/>
      <c r="O3" s="844" t="s">
        <v>47</v>
      </c>
      <c r="P3" s="844"/>
    </row>
    <row r="4" spans="2:21" s="117" customFormat="1">
      <c r="B4" s="841"/>
      <c r="C4" s="315" t="str">
        <f>'Reported EBITDA'!$C$5</f>
        <v xml:space="preserve"> June 2025</v>
      </c>
      <c r="D4" s="338" t="str">
        <f>'Reported EBITDA'!$D$5</f>
        <v xml:space="preserve"> June 2024</v>
      </c>
      <c r="E4" s="315" t="str">
        <f>'Reported EBITDA'!$C$5</f>
        <v xml:space="preserve"> June 2025</v>
      </c>
      <c r="F4" s="338" t="str">
        <f>'Reported EBITDA'!$D$5</f>
        <v xml:space="preserve"> June 2024</v>
      </c>
      <c r="G4" s="315" t="str">
        <f>'Reported EBITDA'!$C$5</f>
        <v xml:space="preserve"> June 2025</v>
      </c>
      <c r="H4" s="338" t="str">
        <f>'Reported EBITDA'!$D$5</f>
        <v xml:space="preserve"> June 2024</v>
      </c>
      <c r="I4" s="315" t="str">
        <f>'Reported EBITDA'!$C$5</f>
        <v xml:space="preserve"> June 2025</v>
      </c>
      <c r="J4" s="338" t="str">
        <f>'Reported EBITDA'!$D$5</f>
        <v xml:space="preserve"> June 2024</v>
      </c>
      <c r="K4" s="315" t="str">
        <f>'Reported EBITDA'!$C$5</f>
        <v xml:space="preserve"> June 2025</v>
      </c>
      <c r="L4" s="338" t="str">
        <f>'Reported EBITDA'!$D$5</f>
        <v xml:space="preserve"> June 2024</v>
      </c>
      <c r="M4" s="315" t="str">
        <f>'Reported EBITDA'!$C$5</f>
        <v xml:space="preserve"> June 2025</v>
      </c>
      <c r="N4" s="338" t="str">
        <f>'Reported EBITDA'!$D$5</f>
        <v xml:space="preserve"> June 2024</v>
      </c>
      <c r="O4" s="315" t="str">
        <f>'Reported EBITDA'!$C$5</f>
        <v xml:space="preserve"> June 2025</v>
      </c>
      <c r="P4" s="338" t="str">
        <f>'Reported EBITDA'!$D$5</f>
        <v xml:space="preserve"> June 2024</v>
      </c>
    </row>
    <row r="5" spans="2:21">
      <c r="B5" s="335"/>
      <c r="C5" s="336"/>
      <c r="D5" s="336"/>
      <c r="E5" s="336"/>
      <c r="F5" s="336"/>
      <c r="G5" s="336"/>
      <c r="H5" s="336"/>
      <c r="I5" s="336"/>
      <c r="J5" s="336"/>
      <c r="K5" s="336"/>
      <c r="L5" s="336"/>
      <c r="M5" s="336"/>
      <c r="N5" s="336"/>
      <c r="O5" s="336"/>
      <c r="P5" s="336"/>
      <c r="Q5" s="117"/>
    </row>
    <row r="6" spans="2:21" s="117" customFormat="1">
      <c r="B6" s="339" t="s">
        <v>48</v>
      </c>
      <c r="C6" s="340">
        <v>25</v>
      </c>
      <c r="D6" s="341">
        <v>21</v>
      </c>
      <c r="E6" s="340">
        <v>602</v>
      </c>
      <c r="F6" s="341">
        <v>562</v>
      </c>
      <c r="G6" s="340">
        <v>768</v>
      </c>
      <c r="H6" s="341">
        <v>888</v>
      </c>
      <c r="I6" s="340">
        <v>168</v>
      </c>
      <c r="J6" s="341">
        <v>163</v>
      </c>
      <c r="K6" s="340">
        <v>1563</v>
      </c>
      <c r="L6" s="341">
        <v>1634</v>
      </c>
      <c r="M6" s="340">
        <v>-119</v>
      </c>
      <c r="N6" s="341">
        <v>-113</v>
      </c>
      <c r="O6" s="340">
        <v>1444</v>
      </c>
      <c r="P6" s="341">
        <v>1521</v>
      </c>
    </row>
    <row r="7" spans="2:21" s="117" customFormat="1">
      <c r="B7" s="722" t="s">
        <v>49</v>
      </c>
      <c r="C7" s="723">
        <v>0</v>
      </c>
      <c r="D7" s="724">
        <v>0</v>
      </c>
      <c r="E7" s="723">
        <v>130</v>
      </c>
      <c r="F7" s="724">
        <v>157</v>
      </c>
      <c r="G7" s="723">
        <v>344</v>
      </c>
      <c r="H7" s="724">
        <v>358</v>
      </c>
      <c r="I7" s="723">
        <v>86</v>
      </c>
      <c r="J7" s="724">
        <v>73</v>
      </c>
      <c r="K7" s="723">
        <v>560</v>
      </c>
      <c r="L7" s="724">
        <v>588</v>
      </c>
      <c r="M7" s="723">
        <v>-15</v>
      </c>
      <c r="N7" s="724">
        <v>-12</v>
      </c>
      <c r="O7" s="723">
        <v>545</v>
      </c>
      <c r="P7" s="724">
        <v>576</v>
      </c>
    </row>
    <row r="8" spans="2:21" s="117" customFormat="1">
      <c r="B8" s="138" t="s">
        <v>50</v>
      </c>
      <c r="C8" s="279">
        <v>0</v>
      </c>
      <c r="D8" s="214">
        <v>0</v>
      </c>
      <c r="E8" s="279">
        <v>391</v>
      </c>
      <c r="F8" s="214">
        <v>356</v>
      </c>
      <c r="G8" s="279">
        <v>271</v>
      </c>
      <c r="H8" s="214">
        <v>328</v>
      </c>
      <c r="I8" s="279">
        <v>31</v>
      </c>
      <c r="J8" s="214">
        <v>40</v>
      </c>
      <c r="K8" s="279">
        <v>693</v>
      </c>
      <c r="L8" s="214">
        <v>724</v>
      </c>
      <c r="M8" s="279">
        <v>-16</v>
      </c>
      <c r="N8" s="214">
        <v>-16</v>
      </c>
      <c r="O8" s="279">
        <v>677</v>
      </c>
      <c r="P8" s="214">
        <v>708</v>
      </c>
    </row>
    <row r="9" spans="2:21" s="117" customFormat="1">
      <c r="B9" s="138" t="s">
        <v>51</v>
      </c>
      <c r="C9" s="279">
        <v>25</v>
      </c>
      <c r="D9" s="214">
        <v>21</v>
      </c>
      <c r="E9" s="279">
        <v>81</v>
      </c>
      <c r="F9" s="214">
        <v>49</v>
      </c>
      <c r="G9" s="279">
        <v>153</v>
      </c>
      <c r="H9" s="214">
        <v>202</v>
      </c>
      <c r="I9" s="279">
        <v>51</v>
      </c>
      <c r="J9" s="214">
        <v>50</v>
      </c>
      <c r="K9" s="279">
        <v>310</v>
      </c>
      <c r="L9" s="214">
        <v>322</v>
      </c>
      <c r="M9" s="279">
        <v>-88</v>
      </c>
      <c r="N9" s="214">
        <v>-85</v>
      </c>
      <c r="O9" s="279">
        <v>222</v>
      </c>
      <c r="P9" s="214">
        <v>237</v>
      </c>
    </row>
    <row r="10" spans="2:21" s="117" customFormat="1">
      <c r="B10" s="725" t="s">
        <v>52</v>
      </c>
      <c r="C10" s="515">
        <v>0</v>
      </c>
      <c r="D10" s="516">
        <v>0</v>
      </c>
      <c r="E10" s="515">
        <v>0</v>
      </c>
      <c r="F10" s="516">
        <v>0</v>
      </c>
      <c r="G10" s="515">
        <v>0</v>
      </c>
      <c r="H10" s="516">
        <v>0</v>
      </c>
      <c r="I10" s="515">
        <v>0</v>
      </c>
      <c r="J10" s="516">
        <v>0</v>
      </c>
      <c r="K10" s="515">
        <v>0</v>
      </c>
      <c r="L10" s="516">
        <v>0</v>
      </c>
      <c r="M10" s="515">
        <v>0</v>
      </c>
      <c r="N10" s="516">
        <v>0</v>
      </c>
      <c r="O10" s="515">
        <v>0</v>
      </c>
      <c r="P10" s="516">
        <v>0</v>
      </c>
    </row>
    <row r="11" spans="2:21" s="117" customFormat="1">
      <c r="B11"/>
      <c r="C11"/>
      <c r="D11"/>
      <c r="E11"/>
      <c r="F11"/>
      <c r="G11"/>
      <c r="H11"/>
      <c r="I11"/>
      <c r="J11"/>
      <c r="K11"/>
      <c r="L11"/>
      <c r="M11"/>
      <c r="N11"/>
      <c r="O11"/>
      <c r="P11"/>
    </row>
    <row r="12" spans="2:21" s="117" customFormat="1">
      <c r="B12" s="339" t="s">
        <v>53</v>
      </c>
      <c r="C12" s="340">
        <v>719</v>
      </c>
      <c r="D12" s="341">
        <v>584</v>
      </c>
      <c r="E12" s="340">
        <v>2247</v>
      </c>
      <c r="F12" s="341">
        <v>2431</v>
      </c>
      <c r="G12" s="340">
        <v>535</v>
      </c>
      <c r="H12" s="341">
        <v>609</v>
      </c>
      <c r="I12" s="726">
        <v>0</v>
      </c>
      <c r="J12" s="727">
        <v>0</v>
      </c>
      <c r="K12" s="340">
        <v>3501</v>
      </c>
      <c r="L12" s="341">
        <v>3624</v>
      </c>
      <c r="M12" s="340">
        <v>17</v>
      </c>
      <c r="N12" s="341">
        <v>14</v>
      </c>
      <c r="O12" s="340">
        <v>3518</v>
      </c>
      <c r="P12" s="341">
        <v>3638</v>
      </c>
    </row>
    <row r="13" spans="2:21" s="117" customFormat="1">
      <c r="B13" s="722" t="s">
        <v>54</v>
      </c>
      <c r="C13" s="723">
        <v>291</v>
      </c>
      <c r="D13" s="724">
        <v>196</v>
      </c>
      <c r="E13" s="723">
        <v>1409</v>
      </c>
      <c r="F13" s="724">
        <v>1466</v>
      </c>
      <c r="G13" s="723">
        <v>310</v>
      </c>
      <c r="H13" s="724">
        <v>354</v>
      </c>
      <c r="I13" s="723">
        <v>0</v>
      </c>
      <c r="J13" s="724">
        <v>0</v>
      </c>
      <c r="K13" s="723">
        <v>2010</v>
      </c>
      <c r="L13" s="724">
        <v>2016</v>
      </c>
      <c r="M13" s="723">
        <v>0</v>
      </c>
      <c r="N13" s="724">
        <v>0</v>
      </c>
      <c r="O13" s="723">
        <v>2010</v>
      </c>
      <c r="P13" s="724">
        <v>2016</v>
      </c>
    </row>
    <row r="14" spans="2:21" s="117" customFormat="1">
      <c r="B14" s="138" t="s">
        <v>55</v>
      </c>
      <c r="C14" s="279">
        <v>193</v>
      </c>
      <c r="D14" s="214">
        <v>130</v>
      </c>
      <c r="E14" s="279">
        <v>551</v>
      </c>
      <c r="F14" s="214">
        <v>634</v>
      </c>
      <c r="G14" s="279">
        <v>136</v>
      </c>
      <c r="H14" s="214">
        <v>159</v>
      </c>
      <c r="I14" s="279">
        <v>0</v>
      </c>
      <c r="J14" s="214">
        <v>0</v>
      </c>
      <c r="K14" s="279">
        <v>880</v>
      </c>
      <c r="L14" s="214">
        <v>923</v>
      </c>
      <c r="M14" s="279">
        <v>7</v>
      </c>
      <c r="N14" s="214">
        <v>6</v>
      </c>
      <c r="O14" s="279">
        <v>887</v>
      </c>
      <c r="P14" s="214">
        <v>929</v>
      </c>
    </row>
    <row r="15" spans="2:21" s="117" customFormat="1">
      <c r="B15" s="138" t="s">
        <v>56</v>
      </c>
      <c r="C15" s="279">
        <v>130</v>
      </c>
      <c r="D15" s="214">
        <v>88</v>
      </c>
      <c r="E15" s="279">
        <v>130</v>
      </c>
      <c r="F15" s="214">
        <v>159</v>
      </c>
      <c r="G15" s="279">
        <v>57</v>
      </c>
      <c r="H15" s="214">
        <v>66</v>
      </c>
      <c r="I15" s="279">
        <v>0</v>
      </c>
      <c r="J15" s="214">
        <v>0</v>
      </c>
      <c r="K15" s="279">
        <v>317</v>
      </c>
      <c r="L15" s="214">
        <v>313</v>
      </c>
      <c r="M15" s="279">
        <v>7</v>
      </c>
      <c r="N15" s="214">
        <v>5</v>
      </c>
      <c r="O15" s="279">
        <v>324</v>
      </c>
      <c r="P15" s="214">
        <v>318</v>
      </c>
    </row>
    <row r="16" spans="2:21" s="117" customFormat="1">
      <c r="B16" s="725" t="s">
        <v>57</v>
      </c>
      <c r="C16" s="515">
        <v>105</v>
      </c>
      <c r="D16" s="516">
        <v>170</v>
      </c>
      <c r="E16" s="515">
        <v>157</v>
      </c>
      <c r="F16" s="516">
        <v>172</v>
      </c>
      <c r="G16" s="515">
        <v>32</v>
      </c>
      <c r="H16" s="516">
        <v>30</v>
      </c>
      <c r="I16" s="515">
        <v>0</v>
      </c>
      <c r="J16" s="516">
        <v>0</v>
      </c>
      <c r="K16" s="515">
        <v>294</v>
      </c>
      <c r="L16" s="516">
        <v>372</v>
      </c>
      <c r="M16" s="515">
        <v>3</v>
      </c>
      <c r="N16" s="516">
        <v>3</v>
      </c>
      <c r="O16" s="515">
        <v>297</v>
      </c>
      <c r="P16" s="516">
        <v>375</v>
      </c>
    </row>
    <row r="17" spans="2:18" s="117" customFormat="1">
      <c r="B17"/>
      <c r="C17"/>
      <c r="D17"/>
      <c r="E17"/>
      <c r="F17"/>
      <c r="G17"/>
      <c r="H17"/>
      <c r="I17"/>
      <c r="J17"/>
      <c r="K17"/>
      <c r="L17"/>
      <c r="M17"/>
      <c r="N17"/>
      <c r="O17"/>
      <c r="P17"/>
    </row>
    <row r="18" spans="2:18" s="117" customFormat="1">
      <c r="B18" s="339" t="s">
        <v>58</v>
      </c>
      <c r="C18" s="340">
        <v>0</v>
      </c>
      <c r="D18" s="341">
        <v>0</v>
      </c>
      <c r="E18" s="340">
        <v>-22</v>
      </c>
      <c r="F18" s="341">
        <v>-23</v>
      </c>
      <c r="G18" s="340">
        <v>-78</v>
      </c>
      <c r="H18" s="341">
        <v>-76</v>
      </c>
      <c r="I18" s="726">
        <v>0</v>
      </c>
      <c r="J18" s="727">
        <v>0</v>
      </c>
      <c r="K18" s="340">
        <v>-100</v>
      </c>
      <c r="L18" s="341">
        <v>-99</v>
      </c>
      <c r="M18" s="340">
        <v>102</v>
      </c>
      <c r="N18" s="341">
        <v>99</v>
      </c>
      <c r="O18" s="340">
        <v>2</v>
      </c>
      <c r="P18" s="341">
        <v>0</v>
      </c>
    </row>
    <row r="19" spans="2:18" s="117" customFormat="1">
      <c r="B19"/>
      <c r="C19"/>
      <c r="D19"/>
      <c r="E19"/>
      <c r="F19"/>
      <c r="G19"/>
      <c r="H19"/>
      <c r="I19"/>
      <c r="J19"/>
      <c r="K19"/>
      <c r="L19"/>
      <c r="M19"/>
      <c r="N19"/>
      <c r="O19"/>
      <c r="P19"/>
    </row>
    <row r="20" spans="2:18" s="117" customFormat="1">
      <c r="B20" s="339" t="s">
        <v>59</v>
      </c>
      <c r="C20" s="340">
        <v>744</v>
      </c>
      <c r="D20" s="341">
        <v>605</v>
      </c>
      <c r="E20" s="340">
        <v>2827</v>
      </c>
      <c r="F20" s="341">
        <v>2970</v>
      </c>
      <c r="G20" s="340">
        <v>1225</v>
      </c>
      <c r="H20" s="341">
        <v>1421</v>
      </c>
      <c r="I20" s="340">
        <v>168</v>
      </c>
      <c r="J20" s="341">
        <v>163</v>
      </c>
      <c r="K20" s="340">
        <v>4964</v>
      </c>
      <c r="L20" s="341">
        <v>5159</v>
      </c>
      <c r="M20" s="340">
        <v>0</v>
      </c>
      <c r="N20" s="341">
        <v>0</v>
      </c>
      <c r="O20" s="340">
        <v>4964</v>
      </c>
      <c r="P20" s="341">
        <v>5159</v>
      </c>
    </row>
    <row r="21" spans="2:18" s="117" customFormat="1">
      <c r="B21"/>
      <c r="C21"/>
      <c r="D21"/>
      <c r="E21"/>
      <c r="F21"/>
      <c r="G21"/>
      <c r="H21"/>
      <c r="I21"/>
      <c r="J21"/>
      <c r="K21"/>
      <c r="L21"/>
      <c r="M21"/>
      <c r="N21"/>
      <c r="O21"/>
      <c r="P21"/>
    </row>
    <row r="22" spans="2:18" s="120" customFormat="1">
      <c r="B22" s="339" t="s">
        <v>60</v>
      </c>
      <c r="C22" s="340">
        <v>139</v>
      </c>
      <c r="D22" s="288">
        <v>-0.22975206611570248</v>
      </c>
      <c r="E22" s="340">
        <v>-143</v>
      </c>
      <c r="F22" s="288">
        <v>-4.8148148148148148E-2</v>
      </c>
      <c r="G22" s="340">
        <v>-196</v>
      </c>
      <c r="H22" s="288">
        <v>-0.13793103448275862</v>
      </c>
      <c r="I22" s="340">
        <v>5</v>
      </c>
      <c r="J22" s="288">
        <v>3.0674846625766871E-2</v>
      </c>
      <c r="K22" s="340">
        <v>-195</v>
      </c>
      <c r="L22" s="288">
        <v>-3.7798022872649738E-2</v>
      </c>
      <c r="M22" s="340">
        <v>0</v>
      </c>
      <c r="N22" s="341">
        <v>0</v>
      </c>
      <c r="O22" s="340">
        <v>-195</v>
      </c>
      <c r="P22" s="288">
        <v>-3.7798022872649738E-2</v>
      </c>
    </row>
    <row r="23" spans="2:18" s="117" customFormat="1" ht="12" customHeight="1">
      <c r="B23" s="120"/>
      <c r="C23" s="193"/>
      <c r="D23" s="193"/>
      <c r="E23" s="193"/>
      <c r="F23" s="193"/>
      <c r="G23" s="193"/>
      <c r="H23" s="193"/>
      <c r="I23" s="193"/>
      <c r="J23" s="193"/>
      <c r="K23" s="193"/>
      <c r="L23" s="193"/>
      <c r="M23" s="193"/>
      <c r="N23" s="193"/>
      <c r="O23" s="193"/>
      <c r="P23" s="193"/>
      <c r="Q23" s="193"/>
      <c r="R23" s="193"/>
    </row>
    <row r="24" spans="2:18" s="117" customFormat="1" ht="12.75" customHeight="1">
      <c r="B24" s="120"/>
      <c r="C24" s="337"/>
      <c r="D24" s="337"/>
      <c r="E24" s="337"/>
      <c r="F24" s="337"/>
      <c r="G24" s="337"/>
      <c r="H24" s="337"/>
      <c r="I24" s="337"/>
      <c r="J24" s="337"/>
      <c r="K24" s="337"/>
      <c r="L24" s="337"/>
      <c r="M24" s="337"/>
      <c r="N24" s="337"/>
      <c r="O24" s="337"/>
      <c r="P24" s="337"/>
    </row>
    <row r="25" spans="2:18">
      <c r="B25" s="839" t="s">
        <v>43</v>
      </c>
      <c r="C25" s="842" t="s">
        <v>12</v>
      </c>
      <c r="D25" s="842"/>
      <c r="E25" s="842"/>
      <c r="F25" s="842"/>
      <c r="G25" s="842"/>
      <c r="H25" s="842"/>
      <c r="I25" s="842"/>
      <c r="J25" s="842"/>
      <c r="K25" s="842"/>
      <c r="L25" s="842"/>
      <c r="M25" s="842"/>
      <c r="N25" s="842"/>
      <c r="O25" s="842"/>
      <c r="P25" s="842"/>
      <c r="Q25" s="224"/>
      <c r="R25" s="224"/>
    </row>
    <row r="26" spans="2:18" ht="24.75" customHeight="1">
      <c r="B26" s="840"/>
      <c r="C26" s="843" t="s">
        <v>5</v>
      </c>
      <c r="D26" s="843"/>
      <c r="E26" s="843" t="s">
        <v>6</v>
      </c>
      <c r="F26" s="843"/>
      <c r="G26" s="843" t="s">
        <v>7</v>
      </c>
      <c r="H26" s="843"/>
      <c r="I26" s="843" t="s">
        <v>44</v>
      </c>
      <c r="J26" s="843"/>
      <c r="K26" s="843" t="s">
        <v>45</v>
      </c>
      <c r="L26" s="843"/>
      <c r="M26" s="843" t="s">
        <v>46</v>
      </c>
      <c r="N26" s="843"/>
      <c r="O26" s="844" t="s">
        <v>47</v>
      </c>
      <c r="P26" s="844"/>
    </row>
    <row r="27" spans="2:18">
      <c r="B27" s="841"/>
      <c r="C27" s="315" t="str">
        <f>'Reported EBITDA'!$F$5</f>
        <v>Q2 2025</v>
      </c>
      <c r="D27" s="338" t="str">
        <f>'Reported EBITDA'!$G$5</f>
        <v>Q2 2024</v>
      </c>
      <c r="E27" s="315" t="str">
        <f>'Reported EBITDA'!$F$5</f>
        <v>Q2 2025</v>
      </c>
      <c r="F27" s="338" t="str">
        <f>'Reported EBITDA'!$G$5</f>
        <v>Q2 2024</v>
      </c>
      <c r="G27" s="315" t="str">
        <f>'Reported EBITDA'!$F$5</f>
        <v>Q2 2025</v>
      </c>
      <c r="H27" s="338" t="str">
        <f>'Reported EBITDA'!$G$5</f>
        <v>Q2 2024</v>
      </c>
      <c r="I27" s="315" t="str">
        <f>'Reported EBITDA'!$F$5</f>
        <v>Q2 2025</v>
      </c>
      <c r="J27" s="338" t="str">
        <f>'Reported EBITDA'!$G$5</f>
        <v>Q2 2024</v>
      </c>
      <c r="K27" s="315" t="str">
        <f>'Reported EBITDA'!$F$5</f>
        <v>Q2 2025</v>
      </c>
      <c r="L27" s="338" t="str">
        <f>'Reported EBITDA'!$G$5</f>
        <v>Q2 2024</v>
      </c>
      <c r="M27" s="315" t="str">
        <f>'Reported EBITDA'!$F$5</f>
        <v>Q2 2025</v>
      </c>
      <c r="N27" s="338" t="str">
        <f>'Reported EBITDA'!$G$5</f>
        <v>Q2 2024</v>
      </c>
      <c r="O27" s="315" t="str">
        <f>'Reported EBITDA'!$F$5</f>
        <v>Q2 2025</v>
      </c>
      <c r="P27" s="338" t="str">
        <f>'Reported EBITDA'!$G$5</f>
        <v>Q2 2024</v>
      </c>
    </row>
    <row r="28" spans="2:18">
      <c r="B28" s="335"/>
      <c r="C28" s="336"/>
      <c r="D28" s="336"/>
      <c r="E28" s="336"/>
      <c r="F28" s="336"/>
      <c r="G28" s="336"/>
      <c r="H28" s="336"/>
      <c r="I28" s="336"/>
      <c r="J28" s="336"/>
      <c r="K28" s="336"/>
      <c r="L28" s="336"/>
      <c r="M28" s="336"/>
      <c r="N28" s="336"/>
      <c r="O28" s="336"/>
      <c r="P28" s="336"/>
    </row>
    <row r="29" spans="2:18">
      <c r="B29" s="339" t="s">
        <v>48</v>
      </c>
      <c r="C29" s="340">
        <v>12</v>
      </c>
      <c r="D29" s="341">
        <v>11</v>
      </c>
      <c r="E29" s="340">
        <v>308</v>
      </c>
      <c r="F29" s="341">
        <v>285</v>
      </c>
      <c r="G29" s="340">
        <v>372</v>
      </c>
      <c r="H29" s="341">
        <v>457</v>
      </c>
      <c r="I29" s="340">
        <v>85</v>
      </c>
      <c r="J29" s="341">
        <v>82</v>
      </c>
      <c r="K29" s="340">
        <v>777</v>
      </c>
      <c r="L29" s="341">
        <v>835</v>
      </c>
      <c r="M29" s="340">
        <v>-92</v>
      </c>
      <c r="N29" s="341">
        <v>-59</v>
      </c>
      <c r="O29" s="340">
        <v>685</v>
      </c>
      <c r="P29" s="341">
        <v>776</v>
      </c>
    </row>
    <row r="30" spans="2:18">
      <c r="B30" s="722" t="s">
        <v>49</v>
      </c>
      <c r="C30" s="723">
        <v>0</v>
      </c>
      <c r="D30" s="724">
        <v>0</v>
      </c>
      <c r="E30" s="723">
        <v>69</v>
      </c>
      <c r="F30" s="724">
        <v>91</v>
      </c>
      <c r="G30" s="723">
        <v>178</v>
      </c>
      <c r="H30" s="724">
        <v>188</v>
      </c>
      <c r="I30" s="723">
        <v>45</v>
      </c>
      <c r="J30" s="724">
        <v>38</v>
      </c>
      <c r="K30" s="723">
        <v>292</v>
      </c>
      <c r="L30" s="724">
        <v>317</v>
      </c>
      <c r="M30" s="723">
        <v>-28</v>
      </c>
      <c r="N30" s="724">
        <v>-6</v>
      </c>
      <c r="O30" s="723">
        <v>264</v>
      </c>
      <c r="P30" s="724">
        <v>311</v>
      </c>
    </row>
    <row r="31" spans="2:18">
      <c r="B31" s="138" t="s">
        <v>50</v>
      </c>
      <c r="C31" s="279">
        <v>0</v>
      </c>
      <c r="D31" s="214">
        <v>0</v>
      </c>
      <c r="E31" s="279">
        <v>213</v>
      </c>
      <c r="F31" s="214">
        <v>174</v>
      </c>
      <c r="G31" s="279">
        <v>130</v>
      </c>
      <c r="H31" s="214">
        <v>162</v>
      </c>
      <c r="I31" s="279">
        <v>14</v>
      </c>
      <c r="J31" s="214">
        <v>20</v>
      </c>
      <c r="K31" s="279">
        <v>357</v>
      </c>
      <c r="L31" s="214">
        <v>356</v>
      </c>
      <c r="M31" s="279">
        <v>-5</v>
      </c>
      <c r="N31" s="214">
        <v>-8</v>
      </c>
      <c r="O31" s="279">
        <v>352</v>
      </c>
      <c r="P31" s="214">
        <v>348</v>
      </c>
    </row>
    <row r="32" spans="2:18">
      <c r="B32" s="138" t="s">
        <v>51</v>
      </c>
      <c r="C32" s="279">
        <v>12</v>
      </c>
      <c r="D32" s="214">
        <v>11</v>
      </c>
      <c r="E32" s="279">
        <v>26</v>
      </c>
      <c r="F32" s="214">
        <v>20</v>
      </c>
      <c r="G32" s="279">
        <v>64</v>
      </c>
      <c r="H32" s="214">
        <v>107</v>
      </c>
      <c r="I32" s="279">
        <v>26</v>
      </c>
      <c r="J32" s="214">
        <v>24</v>
      </c>
      <c r="K32" s="279">
        <v>128</v>
      </c>
      <c r="L32" s="214">
        <v>162</v>
      </c>
      <c r="M32" s="279">
        <v>-59</v>
      </c>
      <c r="N32" s="214">
        <v>-45</v>
      </c>
      <c r="O32" s="279">
        <v>69</v>
      </c>
      <c r="P32" s="214">
        <v>117</v>
      </c>
    </row>
    <row r="33" spans="2:16">
      <c r="B33" s="725" t="s">
        <v>52</v>
      </c>
      <c r="C33" s="515">
        <v>0</v>
      </c>
      <c r="D33" s="516">
        <v>0</v>
      </c>
      <c r="E33" s="515">
        <v>0</v>
      </c>
      <c r="F33" s="516">
        <v>0</v>
      </c>
      <c r="G33" s="515">
        <v>0</v>
      </c>
      <c r="H33" s="516">
        <v>0</v>
      </c>
      <c r="I33" s="515">
        <v>0</v>
      </c>
      <c r="J33" s="516">
        <v>0</v>
      </c>
      <c r="K33" s="515">
        <v>0</v>
      </c>
      <c r="L33" s="516">
        <v>0</v>
      </c>
      <c r="M33" s="515">
        <v>0</v>
      </c>
      <c r="N33" s="516">
        <v>0</v>
      </c>
      <c r="O33" s="515">
        <v>0</v>
      </c>
      <c r="P33" s="516">
        <v>0</v>
      </c>
    </row>
    <row r="34" spans="2:16">
      <c r="B34"/>
      <c r="C34"/>
      <c r="D34"/>
      <c r="E34"/>
      <c r="F34"/>
      <c r="G34"/>
      <c r="H34"/>
      <c r="I34"/>
      <c r="J34"/>
      <c r="K34"/>
      <c r="L34"/>
      <c r="M34"/>
      <c r="N34"/>
      <c r="O34"/>
      <c r="P34"/>
    </row>
    <row r="35" spans="2:16">
      <c r="B35" s="339" t="s">
        <v>53</v>
      </c>
      <c r="C35" s="340">
        <v>326</v>
      </c>
      <c r="D35" s="341">
        <v>351</v>
      </c>
      <c r="E35" s="340">
        <v>1204</v>
      </c>
      <c r="F35" s="341">
        <v>1158</v>
      </c>
      <c r="G35" s="340">
        <v>260</v>
      </c>
      <c r="H35" s="341">
        <v>299</v>
      </c>
      <c r="I35" s="726">
        <v>0</v>
      </c>
      <c r="J35" s="727">
        <v>0</v>
      </c>
      <c r="K35" s="340">
        <v>1790</v>
      </c>
      <c r="L35" s="341">
        <v>1808</v>
      </c>
      <c r="M35" s="340">
        <v>8</v>
      </c>
      <c r="N35" s="341">
        <v>8</v>
      </c>
      <c r="O35" s="340">
        <v>1798</v>
      </c>
      <c r="P35" s="341">
        <v>1816</v>
      </c>
    </row>
    <row r="36" spans="2:16">
      <c r="B36" s="722" t="s">
        <v>54</v>
      </c>
      <c r="C36" s="723">
        <v>141</v>
      </c>
      <c r="D36" s="724">
        <v>130</v>
      </c>
      <c r="E36" s="723">
        <v>748</v>
      </c>
      <c r="F36" s="724">
        <v>707</v>
      </c>
      <c r="G36" s="723">
        <v>152</v>
      </c>
      <c r="H36" s="724">
        <v>175</v>
      </c>
      <c r="I36" s="723">
        <v>0</v>
      </c>
      <c r="J36" s="724">
        <v>0</v>
      </c>
      <c r="K36" s="723">
        <v>1041</v>
      </c>
      <c r="L36" s="724">
        <v>1012</v>
      </c>
      <c r="M36" s="723">
        <v>0</v>
      </c>
      <c r="N36" s="724">
        <v>0</v>
      </c>
      <c r="O36" s="723">
        <v>1041</v>
      </c>
      <c r="P36" s="724">
        <v>1012</v>
      </c>
    </row>
    <row r="37" spans="2:16">
      <c r="B37" s="138" t="s">
        <v>55</v>
      </c>
      <c r="C37" s="279">
        <v>93</v>
      </c>
      <c r="D37" s="214">
        <v>86</v>
      </c>
      <c r="E37" s="279">
        <v>290</v>
      </c>
      <c r="F37" s="214">
        <v>306</v>
      </c>
      <c r="G37" s="279">
        <v>67</v>
      </c>
      <c r="H37" s="214">
        <v>82</v>
      </c>
      <c r="I37" s="279">
        <v>0</v>
      </c>
      <c r="J37" s="214">
        <v>0</v>
      </c>
      <c r="K37" s="279">
        <v>450</v>
      </c>
      <c r="L37" s="214">
        <v>474</v>
      </c>
      <c r="M37" s="279">
        <v>4</v>
      </c>
      <c r="N37" s="214">
        <v>4</v>
      </c>
      <c r="O37" s="279">
        <v>454</v>
      </c>
      <c r="P37" s="214">
        <v>478</v>
      </c>
    </row>
    <row r="38" spans="2:16">
      <c r="B38" s="138" t="s">
        <v>56</v>
      </c>
      <c r="C38" s="279">
        <v>63</v>
      </c>
      <c r="D38" s="214">
        <v>59</v>
      </c>
      <c r="E38" s="279">
        <v>66</v>
      </c>
      <c r="F38" s="214">
        <v>79</v>
      </c>
      <c r="G38" s="279">
        <v>29</v>
      </c>
      <c r="H38" s="214">
        <v>34</v>
      </c>
      <c r="I38" s="279">
        <v>0</v>
      </c>
      <c r="J38" s="214">
        <v>0</v>
      </c>
      <c r="K38" s="279">
        <v>158</v>
      </c>
      <c r="L38" s="214">
        <v>172</v>
      </c>
      <c r="M38" s="279">
        <v>4</v>
      </c>
      <c r="N38" s="214">
        <v>3</v>
      </c>
      <c r="O38" s="279">
        <v>162</v>
      </c>
      <c r="P38" s="214">
        <v>175</v>
      </c>
    </row>
    <row r="39" spans="2:16">
      <c r="B39" s="725" t="s">
        <v>57</v>
      </c>
      <c r="C39" s="515">
        <v>29</v>
      </c>
      <c r="D39" s="516">
        <v>76</v>
      </c>
      <c r="E39" s="515">
        <v>100</v>
      </c>
      <c r="F39" s="516">
        <v>66</v>
      </c>
      <c r="G39" s="515">
        <v>12</v>
      </c>
      <c r="H39" s="516">
        <v>8</v>
      </c>
      <c r="I39" s="515">
        <v>0</v>
      </c>
      <c r="J39" s="516">
        <v>0</v>
      </c>
      <c r="K39" s="515">
        <v>141</v>
      </c>
      <c r="L39" s="516">
        <v>150</v>
      </c>
      <c r="M39" s="515">
        <v>0</v>
      </c>
      <c r="N39" s="516">
        <v>1</v>
      </c>
      <c r="O39" s="515">
        <v>141</v>
      </c>
      <c r="P39" s="516">
        <v>151</v>
      </c>
    </row>
    <row r="40" spans="2:16">
      <c r="B40"/>
      <c r="C40"/>
      <c r="D40"/>
      <c r="E40"/>
      <c r="F40"/>
      <c r="G40"/>
      <c r="H40"/>
      <c r="I40"/>
      <c r="J40"/>
      <c r="K40"/>
      <c r="L40"/>
      <c r="M40"/>
      <c r="N40"/>
      <c r="O40"/>
      <c r="P40"/>
    </row>
    <row r="41" spans="2:16">
      <c r="B41" s="339" t="s">
        <v>58</v>
      </c>
      <c r="C41" s="340">
        <v>0</v>
      </c>
      <c r="D41" s="341">
        <v>0</v>
      </c>
      <c r="E41" s="340">
        <v>-10</v>
      </c>
      <c r="F41" s="341">
        <v>-10</v>
      </c>
      <c r="G41" s="340">
        <v>-40</v>
      </c>
      <c r="H41" s="341">
        <v>-40</v>
      </c>
      <c r="I41" s="726">
        <v>0</v>
      </c>
      <c r="J41" s="727">
        <v>0</v>
      </c>
      <c r="K41" s="340">
        <v>-50</v>
      </c>
      <c r="L41" s="341">
        <v>-50</v>
      </c>
      <c r="M41" s="340">
        <v>84</v>
      </c>
      <c r="N41" s="341">
        <v>51</v>
      </c>
      <c r="O41" s="340">
        <v>34</v>
      </c>
      <c r="P41" s="341">
        <v>1</v>
      </c>
    </row>
    <row r="42" spans="2:16">
      <c r="B42"/>
      <c r="C42"/>
      <c r="D42"/>
      <c r="E42"/>
      <c r="F42"/>
      <c r="G42"/>
      <c r="H42"/>
      <c r="I42"/>
      <c r="J42"/>
      <c r="K42"/>
      <c r="L42"/>
      <c r="M42"/>
      <c r="N42"/>
      <c r="O42"/>
      <c r="P42"/>
    </row>
    <row r="43" spans="2:16">
      <c r="B43" s="339" t="s">
        <v>59</v>
      </c>
      <c r="C43" s="340">
        <v>338</v>
      </c>
      <c r="D43" s="341">
        <v>362</v>
      </c>
      <c r="E43" s="340">
        <v>1502</v>
      </c>
      <c r="F43" s="341">
        <v>1433</v>
      </c>
      <c r="G43" s="340">
        <v>592</v>
      </c>
      <c r="H43" s="341">
        <v>716</v>
      </c>
      <c r="I43" s="340">
        <v>85</v>
      </c>
      <c r="J43" s="341">
        <v>82</v>
      </c>
      <c r="K43" s="340">
        <v>2517</v>
      </c>
      <c r="L43" s="341">
        <v>2593</v>
      </c>
      <c r="M43" s="340">
        <v>0</v>
      </c>
      <c r="N43" s="341">
        <v>0</v>
      </c>
      <c r="O43" s="340">
        <v>2517</v>
      </c>
      <c r="P43" s="341">
        <v>2593</v>
      </c>
    </row>
    <row r="44" spans="2:16">
      <c r="B44"/>
      <c r="C44"/>
      <c r="D44"/>
      <c r="E44"/>
      <c r="F44"/>
      <c r="G44"/>
      <c r="H44"/>
      <c r="I44"/>
      <c r="J44"/>
      <c r="K44"/>
      <c r="L44"/>
      <c r="M44"/>
      <c r="N44"/>
      <c r="O44"/>
      <c r="P44"/>
    </row>
    <row r="45" spans="2:16">
      <c r="B45" s="339" t="s">
        <v>60</v>
      </c>
      <c r="C45" s="340">
        <v>-24</v>
      </c>
      <c r="D45" s="288">
        <v>-6.6298342541436461E-2</v>
      </c>
      <c r="E45" s="340">
        <v>69</v>
      </c>
      <c r="F45" s="288">
        <v>4.815073272854152E-2</v>
      </c>
      <c r="G45" s="340">
        <v>-124</v>
      </c>
      <c r="H45" s="288">
        <v>-0.17318435754189945</v>
      </c>
      <c r="I45" s="340">
        <v>3</v>
      </c>
      <c r="J45" s="288">
        <v>3.6585365853658534E-2</v>
      </c>
      <c r="K45" s="340">
        <v>-76</v>
      </c>
      <c r="L45" s="288">
        <v>-2.9309679907443115E-2</v>
      </c>
      <c r="M45" s="340">
        <v>0</v>
      </c>
      <c r="N45" s="341" t="s">
        <v>481</v>
      </c>
      <c r="O45" s="340">
        <v>-76</v>
      </c>
      <c r="P45" s="288">
        <v>-2.9309679907443115E-2</v>
      </c>
    </row>
  </sheetData>
  <mergeCells count="18">
    <mergeCell ref="B2:B4"/>
    <mergeCell ref="K3:L3"/>
    <mergeCell ref="C2:P2"/>
    <mergeCell ref="M3:N3"/>
    <mergeCell ref="O3:P3"/>
    <mergeCell ref="C3:D3"/>
    <mergeCell ref="E3:F3"/>
    <mergeCell ref="G3:H3"/>
    <mergeCell ref="I3:J3"/>
    <mergeCell ref="B25:B27"/>
    <mergeCell ref="C25:P25"/>
    <mergeCell ref="C26:D26"/>
    <mergeCell ref="E26:F26"/>
    <mergeCell ref="G26:H26"/>
    <mergeCell ref="I26:J26"/>
    <mergeCell ref="K26:L26"/>
    <mergeCell ref="M26:N26"/>
    <mergeCell ref="O26:P2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80"/>
  <sheetViews>
    <sheetView showGridLines="0" topLeftCell="A3" workbookViewId="0">
      <selection activeCell="L14" sqref="L14"/>
    </sheetView>
  </sheetViews>
  <sheetFormatPr baseColWidth="10" defaultColWidth="7.28515625" defaultRowHeight="12.75"/>
  <cols>
    <col min="1" max="1" width="4.28515625" style="111" customWidth="1"/>
    <col min="2" max="2" width="64.5703125" style="111" customWidth="1"/>
    <col min="3" max="5" width="13.7109375" style="112" customWidth="1"/>
    <col min="6" max="6" width="10" style="112" bestFit="1" customWidth="1"/>
    <col min="7" max="7" width="1.28515625" style="191" customWidth="1"/>
    <col min="8" max="10" width="13.7109375" style="111" customWidth="1"/>
    <col min="11" max="11" width="9.5703125" style="111" customWidth="1"/>
    <col min="12" max="16384" width="7.28515625" style="111"/>
  </cols>
  <sheetData>
    <row r="1" spans="1:11">
      <c r="A1" s="202"/>
      <c r="B1" s="140"/>
      <c r="H1" s="113"/>
    </row>
    <row r="2" spans="1:11">
      <c r="A2" s="86"/>
      <c r="B2" s="368"/>
      <c r="C2" s="369"/>
      <c r="D2" s="369"/>
      <c r="E2" s="369"/>
      <c r="F2" s="369"/>
      <c r="H2" s="113"/>
    </row>
    <row r="3" spans="1:11">
      <c r="A3" s="86"/>
      <c r="B3" s="847" t="s">
        <v>61</v>
      </c>
      <c r="C3" s="846" t="s">
        <v>11</v>
      </c>
      <c r="D3" s="846"/>
      <c r="E3" s="846"/>
      <c r="F3" s="846"/>
      <c r="G3" s="85"/>
      <c r="H3" s="846" t="s">
        <v>12</v>
      </c>
      <c r="I3" s="846"/>
      <c r="J3" s="846"/>
      <c r="K3" s="846"/>
    </row>
    <row r="4" spans="1:11" s="729" customFormat="1" ht="14.25">
      <c r="A4" s="139"/>
      <c r="B4" s="848"/>
      <c r="C4" s="370" t="s">
        <v>478</v>
      </c>
      <c r="D4" s="371" t="s">
        <v>479</v>
      </c>
      <c r="E4" s="372" t="s">
        <v>62</v>
      </c>
      <c r="F4" s="372" t="s">
        <v>13</v>
      </c>
      <c r="G4" s="121"/>
      <c r="H4" s="370" t="str">
        <f>'Reported EBITDA'!$F$5</f>
        <v>Q2 2025</v>
      </c>
      <c r="I4" s="371" t="str">
        <f>'Reported EBITDA'!$G$5</f>
        <v>Q2 2024</v>
      </c>
      <c r="J4" s="372" t="s">
        <v>62</v>
      </c>
      <c r="K4" s="372" t="s">
        <v>13</v>
      </c>
    </row>
    <row r="5" spans="1:11" s="100" customFormat="1" ht="7.5" customHeight="1">
      <c r="A5" s="85"/>
      <c r="B5" s="344"/>
      <c r="C5" s="366"/>
      <c r="D5" s="367"/>
      <c r="E5" s="367"/>
      <c r="F5" s="367"/>
      <c r="G5" s="188"/>
      <c r="H5" s="366"/>
      <c r="I5" s="367"/>
      <c r="J5" s="367"/>
      <c r="K5" s="367"/>
    </row>
    <row r="6" spans="1:11">
      <c r="A6" s="85"/>
      <c r="B6" s="344" t="s">
        <v>63</v>
      </c>
      <c r="C6" s="354">
        <v>6788.23</v>
      </c>
      <c r="D6" s="355">
        <v>6748.7669999999998</v>
      </c>
      <c r="E6" s="355">
        <v>39.462999999999738</v>
      </c>
      <c r="F6" s="347">
        <v>5.8474385024700481E-3</v>
      </c>
      <c r="G6" s="186"/>
      <c r="H6" s="354">
        <v>3490.7970000000005</v>
      </c>
      <c r="I6" s="355">
        <v>3375.63</v>
      </c>
      <c r="J6" s="355">
        <v>115.16700000000037</v>
      </c>
      <c r="K6" s="347">
        <v>3.4117187013979811E-2</v>
      </c>
    </row>
    <row r="7" spans="1:11">
      <c r="A7" s="85"/>
      <c r="B7" s="135" t="s">
        <v>64</v>
      </c>
      <c r="C7" s="342">
        <v>6019.951</v>
      </c>
      <c r="D7" s="81">
        <v>6200.4539999999997</v>
      </c>
      <c r="E7" s="81">
        <v>-180.5029999999997</v>
      </c>
      <c r="F7" s="185">
        <v>-2.9111255401620517E-2</v>
      </c>
      <c r="G7" s="185"/>
      <c r="H7" s="342">
        <v>3047.1530000000002</v>
      </c>
      <c r="I7" s="81">
        <v>3118.1109999999999</v>
      </c>
      <c r="J7" s="81">
        <v>-70.957999999999629</v>
      </c>
      <c r="K7" s="185">
        <v>-2.2756726748983436E-2</v>
      </c>
    </row>
    <row r="8" spans="1:11">
      <c r="A8" s="85"/>
      <c r="B8" s="319" t="s">
        <v>65</v>
      </c>
      <c r="C8" s="352">
        <v>768.279</v>
      </c>
      <c r="D8" s="353">
        <v>548.31299999999999</v>
      </c>
      <c r="E8" s="353">
        <v>219.96600000000001</v>
      </c>
      <c r="F8" s="284">
        <v>0.4011686755557502</v>
      </c>
      <c r="G8" s="185"/>
      <c r="H8" s="352">
        <v>443.64400000000001</v>
      </c>
      <c r="I8" s="353">
        <v>257.51900000000001</v>
      </c>
      <c r="J8" s="353">
        <v>186.125</v>
      </c>
      <c r="K8" s="284">
        <v>0.72276220395388302</v>
      </c>
    </row>
    <row r="9" spans="1:11">
      <c r="A9" s="85"/>
      <c r="B9" s="344" t="s">
        <v>66</v>
      </c>
      <c r="C9" s="354">
        <v>-3876.761</v>
      </c>
      <c r="D9" s="355">
        <v>-3888.4169999999999</v>
      </c>
      <c r="E9" s="355">
        <v>11.655999999999949</v>
      </c>
      <c r="F9" s="347">
        <v>-2.9976208827396933E-3</v>
      </c>
      <c r="G9" s="186"/>
      <c r="H9" s="354">
        <v>-2007.5350000000001</v>
      </c>
      <c r="I9" s="355">
        <v>-1972.3979999999999</v>
      </c>
      <c r="J9" s="355">
        <v>-35.137000000000171</v>
      </c>
      <c r="K9" s="347">
        <v>1.7814355926136782E-2</v>
      </c>
    </row>
    <row r="10" spans="1:11">
      <c r="A10" s="85"/>
      <c r="B10" s="135" t="s">
        <v>67</v>
      </c>
      <c r="C10" s="342">
        <v>-2602.5160000000001</v>
      </c>
      <c r="D10" s="81">
        <v>-2598.2159999999999</v>
      </c>
      <c r="E10" s="81">
        <v>-4.3000000000001819</v>
      </c>
      <c r="F10" s="185">
        <v>1.6549817259228217E-3</v>
      </c>
      <c r="G10" s="185"/>
      <c r="H10" s="342">
        <v>-1350.6120000000001</v>
      </c>
      <c r="I10" s="81">
        <v>-1323.9369999999999</v>
      </c>
      <c r="J10" s="81">
        <v>-26.675000000000182</v>
      </c>
      <c r="K10" s="185">
        <v>2.0148239682099778E-2</v>
      </c>
    </row>
    <row r="11" spans="1:11">
      <c r="A11" s="85"/>
      <c r="B11" s="135" t="s">
        <v>68</v>
      </c>
      <c r="C11" s="342">
        <v>-20.902999999999999</v>
      </c>
      <c r="D11" s="81">
        <v>-38.392000000000003</v>
      </c>
      <c r="E11" s="81">
        <v>17.489000000000004</v>
      </c>
      <c r="F11" s="185">
        <v>-0.45553761200250065</v>
      </c>
      <c r="G11" s="185"/>
      <c r="H11" s="342">
        <v>-8.270999999999999</v>
      </c>
      <c r="I11" s="81">
        <v>-17.952000000000002</v>
      </c>
      <c r="J11" s="81">
        <v>9.6810000000000027</v>
      </c>
      <c r="K11" s="185">
        <v>-0.53927139037433158</v>
      </c>
    </row>
    <row r="12" spans="1:11">
      <c r="A12" s="85"/>
      <c r="B12" s="135" t="s">
        <v>69</v>
      </c>
      <c r="C12" s="342">
        <v>-601.88</v>
      </c>
      <c r="D12" s="81">
        <v>-671.89200000000005</v>
      </c>
      <c r="E12" s="81">
        <v>70.012000000000057</v>
      </c>
      <c r="F12" s="185">
        <v>-0.10420127044227356</v>
      </c>
      <c r="G12" s="185"/>
      <c r="H12" s="342">
        <v>-296.86599999999999</v>
      </c>
      <c r="I12" s="81">
        <v>-332.66400000000004</v>
      </c>
      <c r="J12" s="81">
        <v>35.798000000000059</v>
      </c>
      <c r="K12" s="185">
        <v>-0.10761008104273395</v>
      </c>
    </row>
    <row r="13" spans="1:11">
      <c r="A13" s="85"/>
      <c r="B13" s="319" t="s">
        <v>70</v>
      </c>
      <c r="C13" s="352">
        <v>-651.46199999999999</v>
      </c>
      <c r="D13" s="353">
        <v>-579.91700000000003</v>
      </c>
      <c r="E13" s="353">
        <v>-71.544999999999959</v>
      </c>
      <c r="F13" s="284">
        <v>0.12337110310613397</v>
      </c>
      <c r="G13" s="284"/>
      <c r="H13" s="352">
        <v>-351.786</v>
      </c>
      <c r="I13" s="353">
        <v>-297.84500000000003</v>
      </c>
      <c r="J13" s="353">
        <v>-53.940999999999974</v>
      </c>
      <c r="K13" s="284">
        <v>0.18110426564152493</v>
      </c>
    </row>
    <row r="14" spans="1:11">
      <c r="A14" s="85"/>
      <c r="B14" s="344" t="s">
        <v>71</v>
      </c>
      <c r="C14" s="354">
        <v>2911.4689999999996</v>
      </c>
      <c r="D14" s="355">
        <v>2860.35</v>
      </c>
      <c r="E14" s="355">
        <v>51.118999999999687</v>
      </c>
      <c r="F14" s="347">
        <v>1.7871589141188915E-2</v>
      </c>
      <c r="G14" s="186"/>
      <c r="H14" s="354">
        <v>1483.2620000000004</v>
      </c>
      <c r="I14" s="355">
        <v>1403.2320000000002</v>
      </c>
      <c r="J14" s="355">
        <v>80.0300000000002</v>
      </c>
      <c r="K14" s="347">
        <v>5.703262183302571E-2</v>
      </c>
    </row>
    <row r="15" spans="1:11">
      <c r="A15" s="85"/>
      <c r="B15" s="135" t="s">
        <v>72</v>
      </c>
      <c r="C15" s="342">
        <v>-286.17700000000002</v>
      </c>
      <c r="D15" s="81">
        <v>-245.637</v>
      </c>
      <c r="E15" s="81">
        <v>-40.54000000000002</v>
      </c>
      <c r="F15" s="185">
        <v>0.16504028301925211</v>
      </c>
      <c r="G15" s="185"/>
      <c r="H15" s="342">
        <v>-145.61000000000001</v>
      </c>
      <c r="I15" s="81">
        <v>-126.081</v>
      </c>
      <c r="J15" s="81">
        <v>-19.529000000000011</v>
      </c>
      <c r="K15" s="185">
        <v>0.15489248974865366</v>
      </c>
    </row>
    <row r="16" spans="1:11">
      <c r="A16" s="85"/>
      <c r="B16" s="319" t="s">
        <v>73</v>
      </c>
      <c r="C16" s="352">
        <v>-548.67999999999995</v>
      </c>
      <c r="D16" s="353">
        <v>-542.85299999999995</v>
      </c>
      <c r="E16" s="353">
        <v>-5.8269999999999982</v>
      </c>
      <c r="F16" s="284">
        <v>1.0734029286012969E-2</v>
      </c>
      <c r="G16" s="185"/>
      <c r="H16" s="352">
        <v>-276.24699999999996</v>
      </c>
      <c r="I16" s="353">
        <v>-282.31599999999997</v>
      </c>
      <c r="J16" s="353">
        <v>6.0690000000000168</v>
      </c>
      <c r="K16" s="284">
        <v>-2.1497187548704333E-2</v>
      </c>
    </row>
    <row r="17" spans="1:11">
      <c r="A17" s="85"/>
      <c r="B17" s="344" t="s">
        <v>74</v>
      </c>
      <c r="C17" s="354">
        <v>2076.6119999999996</v>
      </c>
      <c r="D17" s="355">
        <v>2071.8599999999997</v>
      </c>
      <c r="E17" s="355">
        <v>4.7519999999999527</v>
      </c>
      <c r="F17" s="347">
        <v>2.2935912658190727E-3</v>
      </c>
      <c r="G17" s="186"/>
      <c r="H17" s="354">
        <v>1061.4050000000007</v>
      </c>
      <c r="I17" s="355">
        <v>994.83500000000026</v>
      </c>
      <c r="J17" s="355">
        <v>66.570000000000391</v>
      </c>
      <c r="K17" s="347">
        <v>6.6915619173029128E-2</v>
      </c>
    </row>
    <row r="18" spans="1:11">
      <c r="A18" s="85"/>
      <c r="B18" s="135" t="s">
        <v>75</v>
      </c>
      <c r="C18" s="342">
        <v>-600.09900000000005</v>
      </c>
      <c r="D18" s="81">
        <v>-559.38499999999999</v>
      </c>
      <c r="E18" s="81">
        <v>-40.714000000000055</v>
      </c>
      <c r="F18" s="185">
        <v>7.2783503311672826E-2</v>
      </c>
      <c r="G18" s="185"/>
      <c r="H18" s="342">
        <v>-311.04800000000006</v>
      </c>
      <c r="I18" s="81">
        <v>-288.60300000000001</v>
      </c>
      <c r="J18" s="81">
        <v>-22.44500000000005</v>
      </c>
      <c r="K18" s="185">
        <v>7.7771194339629313E-2</v>
      </c>
    </row>
    <row r="19" spans="1:11">
      <c r="A19" s="85"/>
      <c r="B19" s="135" t="s">
        <v>468</v>
      </c>
      <c r="C19" s="342">
        <v>6.1230000000000002</v>
      </c>
      <c r="D19" s="81">
        <v>-5.1689999999999996</v>
      </c>
      <c r="E19" s="81">
        <v>11.292</v>
      </c>
      <c r="F19" s="185">
        <v>-2.1845618107951248</v>
      </c>
      <c r="G19" s="185"/>
      <c r="H19" s="342">
        <v>-2.4069999999999991</v>
      </c>
      <c r="I19" s="81">
        <v>6.1000000000000831E-2</v>
      </c>
      <c r="J19" s="81">
        <v>-2.468</v>
      </c>
      <c r="K19" s="185" t="s">
        <v>480</v>
      </c>
    </row>
    <row r="20" spans="1:11">
      <c r="A20" s="85"/>
      <c r="B20" s="356" t="s">
        <v>76</v>
      </c>
      <c r="C20" s="352">
        <v>-171.47200000000001</v>
      </c>
      <c r="D20" s="353">
        <v>-136.28800000000001</v>
      </c>
      <c r="E20" s="353">
        <v>-35.183999999999997</v>
      </c>
      <c r="F20" s="284">
        <v>0.25815919229866169</v>
      </c>
      <c r="G20" s="185"/>
      <c r="H20" s="352">
        <v>-91.13900000000001</v>
      </c>
      <c r="I20" s="353">
        <v>-65.074000000000012</v>
      </c>
      <c r="J20" s="353">
        <v>-26.064999999999998</v>
      </c>
      <c r="K20" s="284">
        <v>0.40054399606601709</v>
      </c>
    </row>
    <row r="21" spans="1:11">
      <c r="A21" s="85"/>
      <c r="B21" s="344" t="s">
        <v>77</v>
      </c>
      <c r="C21" s="354">
        <v>1311.1639999999995</v>
      </c>
      <c r="D21" s="355">
        <v>1371.0179999999996</v>
      </c>
      <c r="E21" s="355">
        <v>-59.854000000000099</v>
      </c>
      <c r="F21" s="347">
        <v>-4.3656611364694009E-2</v>
      </c>
      <c r="G21" s="186"/>
      <c r="H21" s="354">
        <v>656.8110000000006</v>
      </c>
      <c r="I21" s="355">
        <v>641.21900000000016</v>
      </c>
      <c r="J21" s="355">
        <v>15.592000000000439</v>
      </c>
      <c r="K21" s="347">
        <v>2.4316185265877088E-2</v>
      </c>
    </row>
    <row r="22" spans="1:11">
      <c r="A22" s="85"/>
      <c r="B22" s="344" t="s">
        <v>78</v>
      </c>
      <c r="C22" s="354">
        <v>-366.98500000000007</v>
      </c>
      <c r="D22" s="355">
        <v>-536.81499999999994</v>
      </c>
      <c r="E22" s="355">
        <v>169.82999999999987</v>
      </c>
      <c r="F22" s="347">
        <v>-0.31636597338002825</v>
      </c>
      <c r="G22" s="186"/>
      <c r="H22" s="354">
        <v>-203.52500000000003</v>
      </c>
      <c r="I22" s="355">
        <v>-355.80899999999997</v>
      </c>
      <c r="J22" s="355">
        <v>152.28399999999993</v>
      </c>
      <c r="K22" s="347">
        <v>-0.42799367076156014</v>
      </c>
    </row>
    <row r="23" spans="1:11">
      <c r="A23" s="85"/>
      <c r="B23" s="135" t="s">
        <v>79</v>
      </c>
      <c r="C23" s="342">
        <v>190.45</v>
      </c>
      <c r="D23" s="81">
        <v>224.76</v>
      </c>
      <c r="E23" s="81">
        <v>-34.31</v>
      </c>
      <c r="F23" s="185">
        <v>-0.15265171738743555</v>
      </c>
      <c r="G23" s="185"/>
      <c r="H23" s="342">
        <v>82.461999999999989</v>
      </c>
      <c r="I23" s="81">
        <v>117.39599999999999</v>
      </c>
      <c r="J23" s="81">
        <v>-34.933999999999997</v>
      </c>
      <c r="K23" s="185">
        <v>-0.29757402296500735</v>
      </c>
    </row>
    <row r="24" spans="1:11">
      <c r="A24" s="85"/>
      <c r="B24" s="141" t="s">
        <v>80</v>
      </c>
      <c r="C24" s="342">
        <v>-631.74800000000005</v>
      </c>
      <c r="D24" s="81">
        <v>-897.48599999999999</v>
      </c>
      <c r="E24" s="81">
        <v>265.73799999999994</v>
      </c>
      <c r="F24" s="185">
        <v>-0.29609152677590511</v>
      </c>
      <c r="G24" s="185"/>
      <c r="H24" s="342">
        <v>-300.73200000000003</v>
      </c>
      <c r="I24" s="81">
        <v>-477.47800000000001</v>
      </c>
      <c r="J24" s="81">
        <v>176.74599999999998</v>
      </c>
      <c r="K24" s="185">
        <v>-0.37016574585635353</v>
      </c>
    </row>
    <row r="25" spans="1:11">
      <c r="A25" s="85"/>
      <c r="B25" s="141" t="s">
        <v>81</v>
      </c>
      <c r="C25" s="342">
        <v>98.1</v>
      </c>
      <c r="D25" s="81">
        <v>213.15700000000001</v>
      </c>
      <c r="E25" s="81">
        <v>-115.05700000000002</v>
      </c>
      <c r="F25" s="185">
        <v>-0.53977584597268691</v>
      </c>
      <c r="G25" s="185"/>
      <c r="H25" s="342">
        <v>48.910999999999994</v>
      </c>
      <c r="I25" s="81">
        <v>86.243000000000009</v>
      </c>
      <c r="J25" s="81">
        <v>-37.332000000000015</v>
      </c>
      <c r="K25" s="185">
        <v>-0.43286991407998343</v>
      </c>
    </row>
    <row r="26" spans="1:11">
      <c r="A26" s="85"/>
      <c r="B26" s="356" t="s">
        <v>82</v>
      </c>
      <c r="C26" s="352">
        <v>-23.786999999999999</v>
      </c>
      <c r="D26" s="353">
        <v>-77.245999999999995</v>
      </c>
      <c r="E26" s="353">
        <v>53.458999999999996</v>
      </c>
      <c r="F26" s="284">
        <v>-0.69206172487895812</v>
      </c>
      <c r="G26" s="185"/>
      <c r="H26" s="352">
        <v>-34.165999999999997</v>
      </c>
      <c r="I26" s="353">
        <v>-81.97</v>
      </c>
      <c r="J26" s="353">
        <v>47.804000000000002</v>
      </c>
      <c r="K26" s="284">
        <v>-0.58318897157496652</v>
      </c>
    </row>
    <row r="27" spans="1:11">
      <c r="A27" s="85"/>
      <c r="B27" s="344" t="s">
        <v>83</v>
      </c>
      <c r="C27" s="354">
        <v>-1.673</v>
      </c>
      <c r="D27" s="355">
        <v>1.3920000000000001</v>
      </c>
      <c r="E27" s="355">
        <v>-3.0650000000000004</v>
      </c>
      <c r="F27" s="347">
        <v>-2.201867816091954</v>
      </c>
      <c r="G27" s="186"/>
      <c r="H27" s="354">
        <v>-0.18999999999999995</v>
      </c>
      <c r="I27" s="355">
        <v>1.4359999999999999</v>
      </c>
      <c r="J27" s="355">
        <v>-1.6259999999999999</v>
      </c>
      <c r="K27" s="347">
        <v>-1.1323119777158774</v>
      </c>
    </row>
    <row r="28" spans="1:11">
      <c r="A28" s="85"/>
      <c r="B28" s="319" t="s">
        <v>84</v>
      </c>
      <c r="C28" s="352">
        <v>0.55700000000000005</v>
      </c>
      <c r="D28" s="353">
        <v>1.399</v>
      </c>
      <c r="E28" s="353">
        <v>-0.84199999999999997</v>
      </c>
      <c r="F28" s="284">
        <v>-0.60185847033595419</v>
      </c>
      <c r="G28" s="185"/>
      <c r="H28" s="352">
        <v>0.53200000000000003</v>
      </c>
      <c r="I28" s="353">
        <v>0.83600000000000008</v>
      </c>
      <c r="J28" s="353">
        <v>-0.30400000000000005</v>
      </c>
      <c r="K28" s="284">
        <v>-0.36363636363636365</v>
      </c>
    </row>
    <row r="29" spans="1:11">
      <c r="A29" s="85"/>
      <c r="B29" s="319" t="s">
        <v>464</v>
      </c>
      <c r="C29" s="352">
        <v>-2.23</v>
      </c>
      <c r="D29" s="374">
        <v>-7.0000000000000001E-3</v>
      </c>
      <c r="E29" s="353">
        <v>-2.2229999999999999</v>
      </c>
      <c r="F29" s="284" t="s">
        <v>480</v>
      </c>
      <c r="G29" s="185"/>
      <c r="H29" s="352">
        <v>-0.72199999999999998</v>
      </c>
      <c r="I29" s="374">
        <v>0.6</v>
      </c>
      <c r="J29" s="353">
        <v>-1.3220000000000001</v>
      </c>
      <c r="K29" s="284">
        <v>-2.2033333333333331</v>
      </c>
    </row>
    <row r="30" spans="1:11">
      <c r="A30" s="85"/>
      <c r="B30" s="344" t="s">
        <v>85</v>
      </c>
      <c r="C30" s="354">
        <v>942.5059999999994</v>
      </c>
      <c r="D30" s="355">
        <v>835.59499999999969</v>
      </c>
      <c r="E30" s="355">
        <v>106.91099999999972</v>
      </c>
      <c r="F30" s="347">
        <v>0.12794595467900094</v>
      </c>
      <c r="G30" s="186"/>
      <c r="H30" s="354">
        <v>453.09600000000057</v>
      </c>
      <c r="I30" s="355">
        <v>286.84600000000017</v>
      </c>
      <c r="J30" s="355">
        <v>166.2500000000004</v>
      </c>
      <c r="K30" s="347">
        <v>0.5795792864463869</v>
      </c>
    </row>
    <row r="31" spans="1:11">
      <c r="A31" s="85"/>
      <c r="B31" s="319" t="s">
        <v>86</v>
      </c>
      <c r="C31" s="352">
        <v>-312.63499999999999</v>
      </c>
      <c r="D31" s="353">
        <v>-357.64400000000001</v>
      </c>
      <c r="E31" s="353">
        <v>45.009000000000015</v>
      </c>
      <c r="F31" s="284">
        <v>-0.12584860923152641</v>
      </c>
      <c r="G31" s="185"/>
      <c r="H31" s="352">
        <v>-172.32399999999998</v>
      </c>
      <c r="I31" s="353">
        <v>-166.71700000000001</v>
      </c>
      <c r="J31" s="353">
        <v>-5.6069999999999709</v>
      </c>
      <c r="K31" s="284">
        <v>3.3631843183358434E-2</v>
      </c>
    </row>
    <row r="32" spans="1:11">
      <c r="A32" s="85"/>
      <c r="B32" s="344" t="s">
        <v>87</v>
      </c>
      <c r="C32" s="348">
        <v>629.87099999999941</v>
      </c>
      <c r="D32" s="349">
        <v>477.95099999999968</v>
      </c>
      <c r="E32" s="349">
        <v>151.91999999999973</v>
      </c>
      <c r="F32" s="351">
        <v>0.31785685143456099</v>
      </c>
      <c r="G32" s="185"/>
      <c r="H32" s="348">
        <v>280.77200000000062</v>
      </c>
      <c r="I32" s="349">
        <v>120.12900000000016</v>
      </c>
      <c r="J32" s="349">
        <v>160.64300000000046</v>
      </c>
      <c r="K32" s="351">
        <v>1.3372541184892928</v>
      </c>
    </row>
    <row r="33" spans="1:11">
      <c r="A33" s="85"/>
      <c r="B33" s="319" t="s">
        <v>88</v>
      </c>
      <c r="C33" s="320">
        <v>0</v>
      </c>
      <c r="D33" s="651">
        <v>2002.326</v>
      </c>
      <c r="E33" s="651">
        <v>-2002.326</v>
      </c>
      <c r="F33" s="652">
        <v>-1</v>
      </c>
      <c r="G33" s="185"/>
      <c r="H33" s="320">
        <v>0</v>
      </c>
      <c r="I33" s="651">
        <v>1872.076</v>
      </c>
      <c r="J33" s="651">
        <v>-1872.076</v>
      </c>
      <c r="K33" s="652">
        <v>-1</v>
      </c>
    </row>
    <row r="34" spans="1:11">
      <c r="A34" s="85"/>
      <c r="B34" s="344" t="s">
        <v>89</v>
      </c>
      <c r="C34" s="348">
        <v>629.87099999999941</v>
      </c>
      <c r="D34" s="349">
        <v>2480.2769999999996</v>
      </c>
      <c r="E34" s="349">
        <v>-1850.4059999999997</v>
      </c>
      <c r="F34" s="350">
        <v>-0.74604812285079469</v>
      </c>
      <c r="G34" s="185"/>
      <c r="H34" s="348">
        <v>280.77200000000062</v>
      </c>
      <c r="I34" s="349">
        <v>1992.2049999999999</v>
      </c>
      <c r="J34" s="349">
        <v>-1711.1329999999998</v>
      </c>
      <c r="K34" s="350">
        <v>-0.85906470468651541</v>
      </c>
    </row>
    <row r="35" spans="1:11">
      <c r="A35" s="85"/>
      <c r="B35" s="344" t="s">
        <v>90</v>
      </c>
      <c r="C35" s="345">
        <v>432.161</v>
      </c>
      <c r="D35" s="346">
        <v>2289.7359999999999</v>
      </c>
      <c r="E35" s="346">
        <v>-1857.5749999999998</v>
      </c>
      <c r="F35" s="347">
        <v>-0.81126164763099329</v>
      </c>
      <c r="G35" s="186"/>
      <c r="H35" s="345">
        <v>186.928</v>
      </c>
      <c r="I35" s="346">
        <v>1930.6519999999998</v>
      </c>
      <c r="J35" s="346">
        <v>-1743.4239999999998</v>
      </c>
      <c r="K35" s="347">
        <v>-0.90317882249105486</v>
      </c>
    </row>
    <row r="36" spans="1:11">
      <c r="A36" s="85"/>
      <c r="B36" s="363" t="s">
        <v>91</v>
      </c>
      <c r="C36" s="649">
        <v>197.71</v>
      </c>
      <c r="D36" s="650">
        <v>190.541</v>
      </c>
      <c r="E36" s="650">
        <v>7.1690000000000111</v>
      </c>
      <c r="F36" s="394">
        <v>3.7624448281472267E-2</v>
      </c>
      <c r="G36" s="185"/>
      <c r="H36" s="649">
        <v>93.844000000000008</v>
      </c>
      <c r="I36" s="650">
        <v>61.552999999999997</v>
      </c>
      <c r="J36" s="650">
        <v>32.291000000000011</v>
      </c>
      <c r="K36" s="394">
        <v>0.52460481211313836</v>
      </c>
    </row>
    <row r="37" spans="1:11" ht="14.25" customHeight="1">
      <c r="A37" s="86"/>
      <c r="B37" s="357"/>
      <c r="C37" s="353"/>
      <c r="D37" s="353"/>
      <c r="E37" s="353"/>
      <c r="F37" s="284"/>
      <c r="G37" s="185"/>
      <c r="H37" s="353"/>
      <c r="I37" s="353"/>
      <c r="J37" s="353"/>
      <c r="K37" s="284"/>
    </row>
    <row r="38" spans="1:11">
      <c r="A38" s="86"/>
      <c r="B38" s="358" t="s">
        <v>92</v>
      </c>
      <c r="C38" s="359">
        <v>4.028350531430679E-3</v>
      </c>
      <c r="D38" s="360">
        <v>3.0458178135715835E-3</v>
      </c>
      <c r="E38" s="360">
        <v>9.8253271785909545E-4</v>
      </c>
      <c r="F38" s="361">
        <v>0.32258420496495788</v>
      </c>
      <c r="G38" s="343"/>
      <c r="H38" s="359">
        <v>1.7922277963031757E-3</v>
      </c>
      <c r="I38" s="360">
        <v>5.8156286327288361E-4</v>
      </c>
      <c r="J38" s="360">
        <v>1.2106649330302921E-3</v>
      </c>
      <c r="K38" s="361">
        <v>2.0817438827111254</v>
      </c>
    </row>
    <row r="39" spans="1:11">
      <c r="A39" s="86"/>
      <c r="B39" s="358" t="s">
        <v>93</v>
      </c>
      <c r="C39" s="359">
        <v>0</v>
      </c>
      <c r="D39" s="360">
        <v>1.8297753661007669E-2</v>
      </c>
      <c r="E39" s="360">
        <v>-1.8297753661007669E-2</v>
      </c>
      <c r="F39" s="362">
        <v>-1</v>
      </c>
      <c r="G39" s="189"/>
      <c r="H39" s="359">
        <v>-4.9794980432992996E-5</v>
      </c>
      <c r="I39" s="360">
        <v>1.7414838885461199E-2</v>
      </c>
      <c r="J39" s="360">
        <v>-1.7464633865894193E-2</v>
      </c>
      <c r="K39" s="362">
        <v>-1.0028593420105978</v>
      </c>
    </row>
    <row r="40" spans="1:11">
      <c r="A40" s="86"/>
      <c r="B40" s="358" t="s">
        <v>94</v>
      </c>
      <c r="C40" s="359">
        <v>4.028350531430679E-3</v>
      </c>
      <c r="D40" s="360">
        <v>2.1343571474579253E-2</v>
      </c>
      <c r="E40" s="360">
        <v>-1.7315220943148572E-2</v>
      </c>
      <c r="F40" s="362">
        <v>-0.81126164680411861</v>
      </c>
      <c r="G40" s="189"/>
      <c r="H40" s="359">
        <v>1.7424328158701827E-3</v>
      </c>
      <c r="I40" s="360">
        <v>1.7996401748734084E-2</v>
      </c>
      <c r="J40" s="360">
        <v>-1.6253968932863901E-2</v>
      </c>
      <c r="K40" s="362">
        <v>-0.90317882206687505</v>
      </c>
    </row>
    <row r="41" spans="1:11">
      <c r="A41" s="86"/>
      <c r="C41" s="111"/>
      <c r="D41" s="111"/>
      <c r="E41" s="111"/>
      <c r="F41" s="111"/>
      <c r="G41" s="111"/>
      <c r="J41" s="140"/>
    </row>
    <row r="42" spans="1:11" ht="43.5" customHeight="1">
      <c r="A42" s="86"/>
      <c r="B42" s="845" t="s">
        <v>473</v>
      </c>
      <c r="C42" s="845"/>
      <c r="D42" s="845"/>
      <c r="E42" s="845"/>
      <c r="F42" s="845"/>
      <c r="G42" s="845"/>
      <c r="H42" s="845"/>
      <c r="I42" s="845"/>
      <c r="J42" s="845"/>
      <c r="K42" s="845"/>
    </row>
    <row r="43" spans="1:11" ht="23.25" customHeight="1">
      <c r="A43" s="86"/>
      <c r="B43" s="845" t="s">
        <v>467</v>
      </c>
      <c r="C43" s="845"/>
      <c r="D43" s="845"/>
      <c r="E43" s="845"/>
      <c r="F43" s="845"/>
      <c r="G43" s="845"/>
    </row>
    <row r="44" spans="1:11">
      <c r="C44" s="111"/>
      <c r="D44" s="111"/>
      <c r="E44" s="111"/>
      <c r="F44" s="111"/>
      <c r="G44" s="111"/>
    </row>
    <row r="45" spans="1:11" ht="14.25">
      <c r="B45" s="114"/>
      <c r="C45" s="77"/>
      <c r="D45" s="78"/>
      <c r="E45" s="78"/>
      <c r="F45" s="78"/>
      <c r="G45" s="78"/>
    </row>
    <row r="46" spans="1:11" ht="14.25">
      <c r="B46" s="114"/>
      <c r="C46" s="77"/>
      <c r="D46" s="78"/>
      <c r="E46" s="78"/>
      <c r="F46" s="78"/>
      <c r="G46" s="190"/>
    </row>
    <row r="47" spans="1:11" ht="14.25">
      <c r="B47" s="114"/>
      <c r="C47" s="77"/>
      <c r="D47" s="78"/>
      <c r="E47" s="78"/>
      <c r="F47" s="78"/>
      <c r="G47" s="190"/>
    </row>
    <row r="48" spans="1:11" ht="14.25">
      <c r="B48" s="114"/>
      <c r="C48" s="77"/>
      <c r="D48" s="78"/>
      <c r="E48" s="78"/>
      <c r="F48" s="78"/>
      <c r="G48" s="190"/>
      <c r="H48" s="77"/>
    </row>
    <row r="49" spans="2:7" s="100" customFormat="1" ht="6" customHeight="1">
      <c r="C49" s="77"/>
      <c r="D49" s="78"/>
      <c r="E49" s="78"/>
      <c r="F49" s="78"/>
      <c r="G49" s="190"/>
    </row>
    <row r="50" spans="2:7" s="100" customFormat="1" ht="18" hidden="1" customHeight="1">
      <c r="B50" s="115" t="s">
        <v>95</v>
      </c>
      <c r="C50" s="77"/>
      <c r="D50" s="78"/>
      <c r="E50" s="78"/>
      <c r="F50" s="78"/>
      <c r="G50" s="190"/>
    </row>
    <row r="51" spans="2:7" ht="6" customHeight="1">
      <c r="C51" s="77"/>
      <c r="D51" s="78"/>
      <c r="E51" s="78"/>
      <c r="F51" s="78"/>
      <c r="G51" s="190"/>
    </row>
    <row r="52" spans="2:7" ht="14.25">
      <c r="C52" s="77"/>
      <c r="D52" s="78"/>
      <c r="E52" s="78"/>
      <c r="F52" s="78"/>
      <c r="G52" s="190"/>
    </row>
    <row r="53" spans="2:7" ht="14.25">
      <c r="C53" s="77"/>
      <c r="D53" s="78"/>
      <c r="E53" s="78"/>
      <c r="F53" s="78"/>
      <c r="G53" s="190"/>
    </row>
    <row r="54" spans="2:7" ht="14.25">
      <c r="C54" s="77"/>
      <c r="D54" s="78"/>
      <c r="E54" s="78"/>
      <c r="F54" s="78"/>
      <c r="G54" s="190"/>
    </row>
    <row r="55" spans="2:7" ht="14.25">
      <c r="C55" s="77"/>
      <c r="D55" s="78"/>
      <c r="E55" s="78"/>
      <c r="F55" s="78"/>
      <c r="G55" s="190"/>
    </row>
    <row r="56" spans="2:7" ht="14.25">
      <c r="C56" s="77"/>
      <c r="D56" s="78"/>
      <c r="E56" s="78"/>
      <c r="F56" s="78"/>
      <c r="G56" s="190"/>
    </row>
    <row r="57" spans="2:7" ht="14.25">
      <c r="C57" s="77"/>
      <c r="D57" s="78"/>
      <c r="E57" s="78"/>
      <c r="F57" s="78"/>
      <c r="G57" s="190"/>
    </row>
    <row r="58" spans="2:7" ht="14.25">
      <c r="C58" s="77"/>
      <c r="D58" s="78"/>
      <c r="E58" s="78"/>
      <c r="F58" s="78"/>
      <c r="G58" s="190"/>
    </row>
    <row r="59" spans="2:7" ht="14.25">
      <c r="C59" s="77"/>
      <c r="D59" s="78"/>
      <c r="E59" s="78"/>
      <c r="F59" s="78"/>
      <c r="G59" s="190"/>
    </row>
    <row r="60" spans="2:7" ht="14.25">
      <c r="C60" s="77"/>
      <c r="D60" s="78"/>
      <c r="E60" s="78"/>
      <c r="F60" s="78"/>
      <c r="G60" s="190"/>
    </row>
    <row r="61" spans="2:7" ht="14.25">
      <c r="C61" s="77"/>
      <c r="D61" s="78"/>
      <c r="E61" s="78"/>
      <c r="F61" s="78"/>
      <c r="G61" s="190"/>
    </row>
    <row r="62" spans="2:7">
      <c r="C62" s="111"/>
      <c r="D62" s="111"/>
      <c r="E62" s="111"/>
      <c r="F62" s="111"/>
      <c r="G62" s="140"/>
    </row>
    <row r="63" spans="2:7">
      <c r="C63" s="111"/>
      <c r="D63" s="111"/>
      <c r="E63" s="111"/>
      <c r="F63" s="111"/>
      <c r="G63" s="140"/>
    </row>
    <row r="64" spans="2:7">
      <c r="C64" s="111"/>
      <c r="D64" s="111"/>
      <c r="E64" s="111"/>
      <c r="F64" s="111"/>
      <c r="G64" s="140"/>
    </row>
    <row r="65" spans="3:7">
      <c r="C65" s="111"/>
      <c r="D65" s="111"/>
      <c r="E65" s="111"/>
      <c r="F65" s="111"/>
      <c r="G65" s="140"/>
    </row>
    <row r="66" spans="3:7">
      <c r="C66" s="111"/>
      <c r="D66" s="111"/>
      <c r="E66" s="111"/>
      <c r="F66" s="111"/>
      <c r="G66" s="140"/>
    </row>
    <row r="67" spans="3:7">
      <c r="C67" s="111"/>
      <c r="D67" s="111"/>
      <c r="E67" s="111"/>
      <c r="F67" s="111"/>
      <c r="G67" s="140"/>
    </row>
    <row r="68" spans="3:7">
      <c r="C68" s="111"/>
      <c r="D68" s="111"/>
      <c r="E68" s="111"/>
      <c r="F68" s="111"/>
      <c r="G68" s="140"/>
    </row>
    <row r="69" spans="3:7">
      <c r="C69" s="111"/>
      <c r="D69" s="111"/>
      <c r="E69" s="111"/>
      <c r="F69" s="111"/>
      <c r="G69" s="140"/>
    </row>
    <row r="70" spans="3:7">
      <c r="C70" s="111"/>
      <c r="D70" s="111"/>
      <c r="E70" s="111"/>
      <c r="F70" s="111"/>
      <c r="G70" s="140"/>
    </row>
    <row r="71" spans="3:7">
      <c r="C71" s="111"/>
      <c r="D71" s="111"/>
      <c r="E71" s="111"/>
      <c r="F71" s="111"/>
      <c r="G71" s="140"/>
    </row>
    <row r="72" spans="3:7">
      <c r="C72" s="111"/>
      <c r="D72" s="111"/>
      <c r="E72" s="111"/>
      <c r="F72" s="111"/>
      <c r="G72" s="140"/>
    </row>
    <row r="73" spans="3:7">
      <c r="C73" s="111"/>
      <c r="D73" s="111"/>
      <c r="E73" s="111"/>
      <c r="F73" s="111"/>
      <c r="G73" s="140"/>
    </row>
    <row r="74" spans="3:7">
      <c r="C74" s="111"/>
      <c r="D74" s="111"/>
      <c r="E74" s="111"/>
      <c r="F74" s="111"/>
      <c r="G74" s="140"/>
    </row>
    <row r="75" spans="3:7">
      <c r="C75" s="111"/>
      <c r="D75" s="111"/>
      <c r="E75" s="111"/>
      <c r="F75" s="111"/>
      <c r="G75" s="140"/>
    </row>
    <row r="76" spans="3:7">
      <c r="C76" s="111"/>
      <c r="D76" s="111"/>
      <c r="E76" s="111"/>
      <c r="F76" s="111"/>
      <c r="G76" s="140"/>
    </row>
    <row r="77" spans="3:7">
      <c r="C77" s="111"/>
      <c r="D77" s="111"/>
      <c r="E77" s="111"/>
      <c r="F77" s="111"/>
      <c r="G77" s="140"/>
    </row>
    <row r="78" spans="3:7">
      <c r="C78" s="111"/>
      <c r="D78" s="111"/>
      <c r="E78" s="111"/>
      <c r="F78" s="111"/>
      <c r="G78" s="140"/>
    </row>
    <row r="79" spans="3:7">
      <c r="C79" s="111"/>
      <c r="D79" s="111"/>
      <c r="E79" s="111"/>
      <c r="F79" s="111"/>
      <c r="G79" s="140"/>
    </row>
    <row r="80" spans="3:7">
      <c r="C80" s="111"/>
      <c r="D80" s="111"/>
      <c r="E80" s="111"/>
      <c r="F80" s="111"/>
      <c r="G80" s="140"/>
    </row>
  </sheetData>
  <mergeCells count="5">
    <mergeCell ref="B43:G43"/>
    <mergeCell ref="C3:F3"/>
    <mergeCell ref="B3:B4"/>
    <mergeCell ref="H3:K3"/>
    <mergeCell ref="B42:K42"/>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topLeftCell="A24" zoomScale="98" zoomScaleNormal="98" workbookViewId="0">
      <selection activeCell="D71" sqref="D71"/>
    </sheetView>
  </sheetViews>
  <sheetFormatPr baseColWidth="10" defaultColWidth="11.42578125" defaultRowHeight="12.75"/>
  <cols>
    <col min="1" max="1" width="9.28515625" style="100" customWidth="1"/>
    <col min="2" max="2" width="65.85546875" style="100" customWidth="1"/>
    <col min="3" max="5" width="13.7109375" style="100" customWidth="1"/>
    <col min="6" max="6" width="11.42578125" style="100"/>
    <col min="7" max="7" width="2" style="100" customWidth="1"/>
    <col min="8" max="10" width="13.7109375" style="100" customWidth="1"/>
    <col min="11" max="16384" width="11.42578125" style="100"/>
  </cols>
  <sheetData>
    <row r="1" spans="1:11">
      <c r="A1" s="86"/>
      <c r="B1" s="86"/>
      <c r="C1" s="86"/>
      <c r="D1" s="86"/>
      <c r="E1" s="86"/>
      <c r="F1" s="86"/>
      <c r="G1" s="86"/>
    </row>
    <row r="2" spans="1:11">
      <c r="A2" s="86"/>
      <c r="B2" s="852"/>
      <c r="C2" s="852"/>
      <c r="D2" s="852"/>
      <c r="E2" s="852"/>
      <c r="F2" s="852"/>
      <c r="G2" s="86"/>
    </row>
    <row r="3" spans="1:11" ht="20.25" customHeight="1">
      <c r="A3" s="86"/>
      <c r="B3" s="850" t="s">
        <v>96</v>
      </c>
      <c r="C3" s="849" t="s">
        <v>11</v>
      </c>
      <c r="D3" s="849"/>
      <c r="E3" s="849"/>
      <c r="F3" s="849"/>
      <c r="G3" s="86"/>
      <c r="H3" s="849" t="s">
        <v>12</v>
      </c>
      <c r="I3" s="849"/>
      <c r="J3" s="849"/>
      <c r="K3" s="849"/>
    </row>
    <row r="4" spans="1:11" ht="20.25" customHeight="1">
      <c r="A4" s="86"/>
      <c r="B4" s="851"/>
      <c r="C4" s="376" t="s">
        <v>478</v>
      </c>
      <c r="D4" s="377" t="s">
        <v>479</v>
      </c>
      <c r="E4" s="378" t="s">
        <v>62</v>
      </c>
      <c r="F4" s="378" t="s">
        <v>2</v>
      </c>
      <c r="G4" s="86"/>
      <c r="H4" s="376" t="str">
        <f>'Reported EBITDA'!$F$5</f>
        <v>Q2 2025</v>
      </c>
      <c r="I4" s="377" t="str">
        <f>'Reported EBITDA'!$G$5</f>
        <v>Q2 2024</v>
      </c>
      <c r="J4" s="378" t="s">
        <v>62</v>
      </c>
      <c r="K4" s="378" t="s">
        <v>2</v>
      </c>
    </row>
    <row r="5" spans="1:11">
      <c r="A5" s="86"/>
      <c r="B5" s="379"/>
      <c r="C5" s="380"/>
      <c r="D5" s="381"/>
      <c r="E5" s="381"/>
      <c r="F5" s="381"/>
      <c r="G5" s="86"/>
      <c r="H5" s="380"/>
      <c r="I5" s="381"/>
      <c r="J5" s="381"/>
      <c r="K5" s="381"/>
    </row>
    <row r="6" spans="1:11">
      <c r="A6" s="86"/>
      <c r="B6" s="382" t="s">
        <v>97</v>
      </c>
      <c r="C6" s="383"/>
      <c r="D6" s="383"/>
      <c r="E6" s="383"/>
      <c r="F6" s="384"/>
      <c r="G6" s="86"/>
      <c r="H6" s="383"/>
      <c r="I6" s="383"/>
      <c r="J6" s="383"/>
      <c r="K6" s="384"/>
    </row>
    <row r="7" spans="1:11">
      <c r="A7" s="86"/>
      <c r="B7" s="94" t="s">
        <v>5</v>
      </c>
      <c r="C7" s="375">
        <v>27.390999999999998</v>
      </c>
      <c r="D7" s="205">
        <v>23.221</v>
      </c>
      <c r="E7" s="205">
        <v>4.1699999999999982</v>
      </c>
      <c r="F7" s="185">
        <v>0.17957882950777315</v>
      </c>
      <c r="G7" s="205"/>
      <c r="H7" s="375">
        <v>14.434999999999999</v>
      </c>
      <c r="I7" s="205">
        <v>13.151</v>
      </c>
      <c r="J7" s="205">
        <v>1.2839999999999989</v>
      </c>
      <c r="K7" s="185">
        <v>9.7635160824271816E-2</v>
      </c>
    </row>
    <row r="8" spans="1:11">
      <c r="A8" s="86"/>
      <c r="B8" s="94" t="s">
        <v>6</v>
      </c>
      <c r="C8" s="375">
        <v>607.62</v>
      </c>
      <c r="D8" s="205">
        <v>573.31899999999996</v>
      </c>
      <c r="E8" s="205">
        <v>34.301000000000045</v>
      </c>
      <c r="F8" s="185">
        <v>5.9828821301928015E-2</v>
      </c>
      <c r="G8" s="205"/>
      <c r="H8" s="375">
        <v>312.36099999999999</v>
      </c>
      <c r="I8" s="205">
        <v>287.84299999999996</v>
      </c>
      <c r="J8" s="205">
        <v>24.518000000000029</v>
      </c>
      <c r="K8" s="185">
        <v>8.5178378491052475E-2</v>
      </c>
    </row>
    <row r="9" spans="1:11">
      <c r="A9" s="86"/>
      <c r="B9" s="94" t="s">
        <v>7</v>
      </c>
      <c r="C9" s="375">
        <v>793.97500000000002</v>
      </c>
      <c r="D9" s="205">
        <v>901.87199999999996</v>
      </c>
      <c r="E9" s="205">
        <v>-107.89699999999993</v>
      </c>
      <c r="F9" s="185">
        <v>-0.11963671119626729</v>
      </c>
      <c r="G9" s="205"/>
      <c r="H9" s="375">
        <v>383.06900000000002</v>
      </c>
      <c r="I9" s="205">
        <v>464.63599999999997</v>
      </c>
      <c r="J9" s="205">
        <v>-81.56699999999995</v>
      </c>
      <c r="K9" s="185">
        <v>-0.17555032326380215</v>
      </c>
    </row>
    <row r="10" spans="1:11">
      <c r="A10" s="86"/>
      <c r="B10" s="388" t="s">
        <v>44</v>
      </c>
      <c r="C10" s="389">
        <v>164.59399999999999</v>
      </c>
      <c r="D10" s="390">
        <v>163.37200000000001</v>
      </c>
      <c r="E10" s="390">
        <v>1.22199999999998</v>
      </c>
      <c r="F10" s="284">
        <v>7.4798619102416364E-3</v>
      </c>
      <c r="G10" s="205"/>
      <c r="H10" s="389">
        <v>81.378</v>
      </c>
      <c r="I10" s="390">
        <v>82.882000000000019</v>
      </c>
      <c r="J10" s="390">
        <v>-1.5040000000000191</v>
      </c>
      <c r="K10" s="284">
        <v>-1.8146280253855118E-2</v>
      </c>
    </row>
    <row r="11" spans="1:11" s="168" customFormat="1">
      <c r="A11" s="144"/>
      <c r="B11" s="385" t="s">
        <v>98</v>
      </c>
      <c r="C11" s="386">
        <v>1593.58</v>
      </c>
      <c r="D11" s="387">
        <v>1661.7839999999999</v>
      </c>
      <c r="E11" s="387">
        <v>-68.203999999999908</v>
      </c>
      <c r="F11" s="347">
        <v>4.1042638513789975E-2</v>
      </c>
      <c r="G11" s="215"/>
      <c r="H11" s="386">
        <v>791.24300000000005</v>
      </c>
      <c r="I11" s="387">
        <v>848.51199999999994</v>
      </c>
      <c r="J11" s="387">
        <v>-57.268999999999942</v>
      </c>
      <c r="K11" s="347">
        <v>-6.7493447352541702E-2</v>
      </c>
    </row>
    <row r="12" spans="1:11">
      <c r="A12" s="85"/>
      <c r="B12" s="381"/>
      <c r="C12" s="393"/>
      <c r="D12" s="402"/>
      <c r="E12" s="402"/>
      <c r="F12" s="403"/>
      <c r="G12" s="205"/>
      <c r="H12" s="393"/>
      <c r="I12" s="402"/>
      <c r="J12" s="402"/>
      <c r="K12" s="403"/>
    </row>
    <row r="13" spans="1:11">
      <c r="A13" s="86"/>
      <c r="B13" s="398" t="s">
        <v>99</v>
      </c>
      <c r="C13" s="399"/>
      <c r="D13" s="399"/>
      <c r="E13" s="399"/>
      <c r="F13" s="400"/>
      <c r="G13" s="215"/>
      <c r="H13" s="399"/>
      <c r="I13" s="399"/>
      <c r="J13" s="399"/>
      <c r="K13" s="400"/>
    </row>
    <row r="14" spans="1:11">
      <c r="A14" s="86"/>
      <c r="B14" s="94" t="s">
        <v>5</v>
      </c>
      <c r="C14" s="375">
        <v>858.59</v>
      </c>
      <c r="D14" s="205">
        <v>582.80399999999997</v>
      </c>
      <c r="E14" s="205">
        <v>275.78600000000006</v>
      </c>
      <c r="F14" s="185">
        <v>0.47320540010020529</v>
      </c>
      <c r="G14" s="205"/>
      <c r="H14" s="375">
        <v>448.69300000000004</v>
      </c>
      <c r="I14" s="205">
        <v>347.03199999999998</v>
      </c>
      <c r="J14" s="205">
        <v>101.66100000000006</v>
      </c>
      <c r="K14" s="185">
        <v>0.29294416653219324</v>
      </c>
    </row>
    <row r="15" spans="1:11">
      <c r="A15" s="86"/>
      <c r="B15" s="94" t="s">
        <v>6</v>
      </c>
      <c r="C15" s="375">
        <v>3336.4879999999998</v>
      </c>
      <c r="D15" s="205">
        <v>3443.306</v>
      </c>
      <c r="E15" s="205">
        <v>-106.81800000000021</v>
      </c>
      <c r="F15" s="185">
        <v>-3.1021930667794351E-2</v>
      </c>
      <c r="G15" s="205"/>
      <c r="H15" s="375">
        <v>1759.0809999999999</v>
      </c>
      <c r="I15" s="205">
        <v>1653.347</v>
      </c>
      <c r="J15" s="205">
        <v>105.73399999999992</v>
      </c>
      <c r="K15" s="185">
        <v>6.3951487497784676E-2</v>
      </c>
    </row>
    <row r="16" spans="1:11">
      <c r="A16" s="86"/>
      <c r="B16" s="388" t="s">
        <v>7</v>
      </c>
      <c r="C16" s="389">
        <v>1070.568</v>
      </c>
      <c r="D16" s="390">
        <v>1162.2739999999999</v>
      </c>
      <c r="E16" s="390">
        <v>-91.705999999999904</v>
      </c>
      <c r="F16" s="284">
        <v>-7.890222099091948E-2</v>
      </c>
      <c r="G16" s="205"/>
      <c r="H16" s="389">
        <v>530.14499999999998</v>
      </c>
      <c r="I16" s="390">
        <v>578.97799999999984</v>
      </c>
      <c r="J16" s="390">
        <v>-48.832999999999856</v>
      </c>
      <c r="K16" s="284">
        <v>-8.4343446555827484E-2</v>
      </c>
    </row>
    <row r="17" spans="1:11">
      <c r="A17" s="85"/>
      <c r="B17" s="385" t="s">
        <v>100</v>
      </c>
      <c r="C17" s="386">
        <v>5265.6459999999997</v>
      </c>
      <c r="D17" s="387">
        <v>5188.384</v>
      </c>
      <c r="E17" s="387">
        <v>77.261999999999944</v>
      </c>
      <c r="F17" s="347">
        <v>1.4891341889883281E-2</v>
      </c>
      <c r="G17" s="208"/>
      <c r="H17" s="386">
        <v>2737.9189999999999</v>
      </c>
      <c r="I17" s="387">
        <v>2579.357</v>
      </c>
      <c r="J17" s="387">
        <v>158.56200000000013</v>
      </c>
      <c r="K17" s="347">
        <v>6.1473460246100009E-2</v>
      </c>
    </row>
    <row r="18" spans="1:11">
      <c r="A18" s="85"/>
      <c r="B18" s="381"/>
      <c r="C18" s="391"/>
      <c r="D18" s="391"/>
      <c r="E18" s="391"/>
      <c r="F18" s="288"/>
      <c r="G18" s="208"/>
      <c r="H18" s="391"/>
      <c r="I18" s="391"/>
      <c r="J18" s="391"/>
      <c r="K18" s="288"/>
    </row>
    <row r="19" spans="1:11">
      <c r="A19" s="86"/>
      <c r="B19" s="392" t="s">
        <v>101</v>
      </c>
      <c r="C19" s="404">
        <v>-70.995999999999995</v>
      </c>
      <c r="D19" s="393">
        <v>-101.401</v>
      </c>
      <c r="E19" s="393">
        <v>30.405000000000001</v>
      </c>
      <c r="F19" s="394">
        <v>0.29984911391406399</v>
      </c>
      <c r="G19" s="208"/>
      <c r="H19" s="404">
        <v>-38.364999999999995</v>
      </c>
      <c r="I19" s="393">
        <v>-52.238999999999997</v>
      </c>
      <c r="J19" s="393">
        <v>13.874000000000002</v>
      </c>
      <c r="K19" s="394">
        <v>-0.26558701353394976</v>
      </c>
    </row>
    <row r="20" spans="1:11">
      <c r="A20" s="86"/>
      <c r="B20" s="392"/>
      <c r="C20" s="393"/>
      <c r="D20" s="393"/>
      <c r="E20" s="393"/>
      <c r="F20" s="393"/>
      <c r="G20" s="208"/>
      <c r="H20" s="393"/>
      <c r="I20" s="393"/>
      <c r="J20" s="393"/>
      <c r="K20" s="393"/>
    </row>
    <row r="21" spans="1:11" s="118" customFormat="1">
      <c r="A21" s="117"/>
      <c r="B21" s="401" t="s">
        <v>102</v>
      </c>
      <c r="C21" s="348">
        <v>6788.23</v>
      </c>
      <c r="D21" s="349">
        <v>6748.7669999999998</v>
      </c>
      <c r="E21" s="349">
        <v>39.463000000000036</v>
      </c>
      <c r="F21" s="288">
        <v>5.8474385024700481E-3</v>
      </c>
      <c r="G21" s="205"/>
      <c r="H21" s="348">
        <v>3490.797</v>
      </c>
      <c r="I21" s="349">
        <v>3375.6299999999997</v>
      </c>
      <c r="J21" s="349">
        <v>115.16700000000017</v>
      </c>
      <c r="K21" s="288">
        <v>3.4117187013979811E-2</v>
      </c>
    </row>
    <row r="22" spans="1:11">
      <c r="A22" s="86"/>
      <c r="B22" s="395"/>
      <c r="C22" s="396"/>
      <c r="D22" s="396"/>
      <c r="E22" s="396"/>
      <c r="F22" s="397"/>
      <c r="G22" s="205"/>
      <c r="H22" s="396"/>
      <c r="I22" s="396"/>
      <c r="J22" s="396"/>
      <c r="K22" s="397"/>
    </row>
    <row r="23" spans="1:11">
      <c r="A23" s="86"/>
      <c r="B23" s="382" t="s">
        <v>97</v>
      </c>
      <c r="C23" s="383"/>
      <c r="D23" s="383"/>
      <c r="E23" s="383"/>
      <c r="F23" s="384"/>
      <c r="G23" s="215"/>
      <c r="H23" s="383"/>
      <c r="I23" s="383"/>
      <c r="J23" s="383"/>
      <c r="K23" s="384"/>
    </row>
    <row r="24" spans="1:11">
      <c r="A24" s="86"/>
      <c r="B24" s="94" t="s">
        <v>5</v>
      </c>
      <c r="C24" s="375">
        <v>-2.5990000000000002</v>
      </c>
      <c r="D24" s="205">
        <v>-2.1659999999999999</v>
      </c>
      <c r="E24" s="205">
        <v>-0.43300000000000027</v>
      </c>
      <c r="F24" s="185">
        <v>-0.19990766389658376</v>
      </c>
      <c r="G24" s="205"/>
      <c r="H24" s="375">
        <v>-1.3520000000000001</v>
      </c>
      <c r="I24" s="205">
        <v>-1.1399999999999999</v>
      </c>
      <c r="J24" s="205">
        <v>-0.21200000000000019</v>
      </c>
      <c r="K24" s="185">
        <v>0.18596491228070189</v>
      </c>
    </row>
    <row r="25" spans="1:11">
      <c r="A25" s="86"/>
      <c r="B25" s="94" t="s">
        <v>6</v>
      </c>
      <c r="C25" s="375">
        <v>-282.22800000000001</v>
      </c>
      <c r="D25" s="205">
        <v>-171.596</v>
      </c>
      <c r="E25" s="205">
        <v>-110.63200000000001</v>
      </c>
      <c r="F25" s="185">
        <v>-0.6447236532320102</v>
      </c>
      <c r="G25" s="205"/>
      <c r="H25" s="375">
        <v>-145.95500000000001</v>
      </c>
      <c r="I25" s="205">
        <v>-76.957000000000008</v>
      </c>
      <c r="J25" s="205">
        <v>-68.998000000000005</v>
      </c>
      <c r="K25" s="185">
        <v>0.89657860883350438</v>
      </c>
    </row>
    <row r="26" spans="1:11">
      <c r="A26" s="86"/>
      <c r="B26" s="94" t="s">
        <v>7</v>
      </c>
      <c r="C26" s="375">
        <v>-333.923</v>
      </c>
      <c r="D26" s="205">
        <v>-486.00700000000001</v>
      </c>
      <c r="E26" s="205">
        <v>152.084</v>
      </c>
      <c r="F26" s="185">
        <v>0.31292553399436629</v>
      </c>
      <c r="G26" s="205"/>
      <c r="H26" s="375">
        <v>-158.12100000000001</v>
      </c>
      <c r="I26" s="205">
        <v>-260.589</v>
      </c>
      <c r="J26" s="205">
        <v>102.46799999999999</v>
      </c>
      <c r="K26" s="185">
        <v>-0.39321690478109206</v>
      </c>
    </row>
    <row r="27" spans="1:11">
      <c r="A27" s="86"/>
      <c r="B27" s="388" t="s">
        <v>44</v>
      </c>
      <c r="C27" s="389">
        <v>-49.006999999999998</v>
      </c>
      <c r="D27" s="390">
        <v>-82.707999999999998</v>
      </c>
      <c r="E27" s="390">
        <v>33.701000000000001</v>
      </c>
      <c r="F27" s="284">
        <v>0.40746965227063892</v>
      </c>
      <c r="G27" s="205"/>
      <c r="H27" s="389">
        <v>-29.072999999999997</v>
      </c>
      <c r="I27" s="390">
        <v>-57.906999999999996</v>
      </c>
      <c r="J27" s="390">
        <v>28.834</v>
      </c>
      <c r="K27" s="284">
        <v>-0.4979363462103028</v>
      </c>
    </row>
    <row r="28" spans="1:11">
      <c r="A28" s="85"/>
      <c r="B28" s="381" t="s">
        <v>103</v>
      </c>
      <c r="C28" s="405">
        <v>-667.75699999999995</v>
      </c>
      <c r="D28" s="391">
        <v>-742.47699999999998</v>
      </c>
      <c r="E28" s="391">
        <v>74.72</v>
      </c>
      <c r="F28" s="288">
        <v>-0.1006361139806351</v>
      </c>
      <c r="G28" s="208"/>
      <c r="H28" s="405">
        <v>-334.50099999999998</v>
      </c>
      <c r="I28" s="391">
        <v>-396.59300000000002</v>
      </c>
      <c r="J28" s="391">
        <v>62.091999999999985</v>
      </c>
      <c r="K28" s="288">
        <v>-0.1565635298656306</v>
      </c>
    </row>
    <row r="29" spans="1:11">
      <c r="A29" s="85"/>
      <c r="B29" s="381"/>
      <c r="C29" s="393"/>
      <c r="D29" s="402"/>
      <c r="E29" s="402"/>
      <c r="F29" s="403"/>
      <c r="G29" s="215"/>
      <c r="H29" s="393"/>
      <c r="I29" s="402"/>
      <c r="J29" s="402"/>
      <c r="K29" s="403"/>
    </row>
    <row r="30" spans="1:11">
      <c r="A30" s="86"/>
      <c r="B30" s="398" t="s">
        <v>99</v>
      </c>
      <c r="C30" s="399"/>
      <c r="D30" s="399"/>
      <c r="E30" s="399"/>
      <c r="F30" s="400"/>
      <c r="G30" s="215"/>
      <c r="H30" s="399"/>
      <c r="I30" s="399"/>
      <c r="J30" s="399"/>
      <c r="K30" s="400"/>
    </row>
    <row r="31" spans="1:11">
      <c r="A31" s="86"/>
      <c r="B31" s="94" t="s">
        <v>5</v>
      </c>
      <c r="C31" s="375">
        <v>-509.64600000000002</v>
      </c>
      <c r="D31" s="205">
        <v>-391.49700000000001</v>
      </c>
      <c r="E31" s="205">
        <v>-118.149</v>
      </c>
      <c r="F31" s="185">
        <v>-0.30178775316285944</v>
      </c>
      <c r="G31" s="205"/>
      <c r="H31" s="375">
        <v>-233.92599999999999</v>
      </c>
      <c r="I31" s="205">
        <v>-228.24600000000001</v>
      </c>
      <c r="J31" s="205">
        <v>-5.6799999999999784</v>
      </c>
      <c r="K31" s="185">
        <v>2.4885430631861993E-2</v>
      </c>
    </row>
    <row r="32" spans="1:11">
      <c r="A32" s="86"/>
      <c r="B32" s="94" t="s">
        <v>6</v>
      </c>
      <c r="C32" s="375">
        <v>-2215.433</v>
      </c>
      <c r="D32" s="205">
        <v>-2211.721</v>
      </c>
      <c r="E32" s="205">
        <v>-3.7119999999999891</v>
      </c>
      <c r="F32" s="185">
        <v>-1.6783310372330273E-3</v>
      </c>
      <c r="G32" s="205"/>
      <c r="H32" s="375">
        <v>-1203.4650000000001</v>
      </c>
      <c r="I32" s="205">
        <v>-1091.578</v>
      </c>
      <c r="J32" s="205">
        <v>-111.88700000000017</v>
      </c>
      <c r="K32" s="185">
        <v>0.10250023360676019</v>
      </c>
    </row>
    <row r="33" spans="1:11">
      <c r="A33" s="86"/>
      <c r="B33" s="388" t="s">
        <v>7</v>
      </c>
      <c r="C33" s="389">
        <v>-591.93799999999999</v>
      </c>
      <c r="D33" s="390">
        <v>-656.84299999999996</v>
      </c>
      <c r="E33" s="390">
        <v>64.904999999999973</v>
      </c>
      <c r="F33" s="284">
        <v>9.8813567321262452E-2</v>
      </c>
      <c r="G33" s="205"/>
      <c r="H33" s="389">
        <v>-290.82900000000001</v>
      </c>
      <c r="I33" s="390">
        <v>-316.81899999999996</v>
      </c>
      <c r="J33" s="390">
        <v>25.989999999999952</v>
      </c>
      <c r="K33" s="284">
        <v>-8.2034221432426557E-2</v>
      </c>
    </row>
    <row r="34" spans="1:11">
      <c r="A34" s="85"/>
      <c r="B34" s="381" t="s">
        <v>104</v>
      </c>
      <c r="C34" s="405">
        <v>-3317.0170000000003</v>
      </c>
      <c r="D34" s="391">
        <v>-3260.0609999999997</v>
      </c>
      <c r="E34" s="391">
        <v>-56.956000000000017</v>
      </c>
      <c r="F34" s="288">
        <v>-1.7470838735839767E-2</v>
      </c>
      <c r="G34" s="205"/>
      <c r="H34" s="405">
        <v>-1728.22</v>
      </c>
      <c r="I34" s="391">
        <v>-1636.643</v>
      </c>
      <c r="J34" s="391">
        <v>-91.577000000000197</v>
      </c>
      <c r="K34" s="288">
        <v>5.5954169602045134E-2</v>
      </c>
    </row>
    <row r="35" spans="1:11">
      <c r="A35" s="85"/>
      <c r="B35" s="381"/>
      <c r="C35" s="391"/>
      <c r="D35" s="391"/>
      <c r="E35" s="391"/>
      <c r="F35" s="288"/>
      <c r="G35" s="205"/>
      <c r="H35" s="391"/>
      <c r="I35" s="391"/>
      <c r="J35" s="391"/>
      <c r="K35" s="288"/>
    </row>
    <row r="36" spans="1:11">
      <c r="A36" s="86"/>
      <c r="B36" s="392" t="s">
        <v>101</v>
      </c>
      <c r="C36" s="404">
        <v>108.01300000000001</v>
      </c>
      <c r="D36" s="393">
        <v>114.121</v>
      </c>
      <c r="E36" s="393">
        <v>-6.1079999999999899</v>
      </c>
      <c r="F36" s="394">
        <v>-5.3522138782520212E-2</v>
      </c>
      <c r="G36" s="208"/>
      <c r="H36" s="404">
        <v>55.186000000000007</v>
      </c>
      <c r="I36" s="393">
        <v>60.837999999999994</v>
      </c>
      <c r="J36" s="393">
        <v>-5.6519999999999868</v>
      </c>
      <c r="K36" s="394">
        <v>-9.2902462276866271E-2</v>
      </c>
    </row>
    <row r="37" spans="1:11">
      <c r="A37" s="86"/>
      <c r="B37" s="392"/>
      <c r="C37" s="393"/>
      <c r="D37" s="393"/>
      <c r="E37" s="393"/>
      <c r="F37" s="393"/>
      <c r="G37" s="205"/>
      <c r="H37" s="393"/>
      <c r="I37" s="393"/>
      <c r="J37" s="393"/>
      <c r="K37" s="393"/>
    </row>
    <row r="38" spans="1:11" s="118" customFormat="1">
      <c r="A38" s="117"/>
      <c r="B38" s="401" t="s">
        <v>105</v>
      </c>
      <c r="C38" s="348">
        <v>-3876.7610000000004</v>
      </c>
      <c r="D38" s="349">
        <v>-3888.4169999999995</v>
      </c>
      <c r="E38" s="349">
        <v>11.655999999999992</v>
      </c>
      <c r="F38" s="288">
        <v>-2.9976208827394712E-3</v>
      </c>
      <c r="G38" s="205"/>
      <c r="H38" s="348">
        <v>-2007.5350000000001</v>
      </c>
      <c r="I38" s="349">
        <v>-1972.3980000000001</v>
      </c>
      <c r="J38" s="349">
        <v>-35.137000000000199</v>
      </c>
      <c r="K38" s="288">
        <v>1.781435592613656E-2</v>
      </c>
    </row>
    <row r="39" spans="1:11" s="137" customFormat="1">
      <c r="B39" s="145"/>
      <c r="C39" s="216"/>
      <c r="D39" s="216"/>
      <c r="E39" s="216"/>
      <c r="F39" s="217"/>
      <c r="G39" s="218"/>
    </row>
    <row r="40" spans="1:11" s="137" customFormat="1">
      <c r="B40" s="852"/>
      <c r="C40" s="852"/>
      <c r="D40" s="852"/>
      <c r="E40" s="852"/>
      <c r="F40" s="852"/>
      <c r="G40" s="86"/>
    </row>
    <row r="41" spans="1:11" s="137" customFormat="1" ht="23.25" customHeight="1">
      <c r="B41" s="850" t="s">
        <v>96</v>
      </c>
      <c r="C41" s="849" t="s">
        <v>11</v>
      </c>
      <c r="D41" s="849"/>
      <c r="E41" s="849"/>
      <c r="F41" s="849"/>
      <c r="G41" s="86"/>
      <c r="H41" s="849" t="s">
        <v>12</v>
      </c>
      <c r="I41" s="849"/>
      <c r="J41" s="849"/>
      <c r="K41" s="849"/>
    </row>
    <row r="42" spans="1:11" s="137" customFormat="1" ht="17.25" customHeight="1">
      <c r="B42" s="851"/>
      <c r="C42" s="376" t="s">
        <v>478</v>
      </c>
      <c r="D42" s="407" t="s">
        <v>479</v>
      </c>
      <c r="E42" s="378" t="s">
        <v>62</v>
      </c>
      <c r="F42" s="378" t="s">
        <v>13</v>
      </c>
      <c r="G42" s="86"/>
      <c r="H42" s="376" t="str">
        <f>'Reported EBITDA'!$F$5</f>
        <v>Q2 2025</v>
      </c>
      <c r="I42" s="377" t="str">
        <f>'Reported EBITDA'!$G$5</f>
        <v>Q2 2024</v>
      </c>
      <c r="J42" s="378" t="s">
        <v>62</v>
      </c>
      <c r="K42" s="378" t="s">
        <v>2</v>
      </c>
    </row>
    <row r="43" spans="1:11" s="137" customFormat="1">
      <c r="B43" s="94"/>
      <c r="C43" s="142"/>
      <c r="D43" s="98"/>
      <c r="E43" s="98"/>
      <c r="F43" s="98"/>
      <c r="G43" s="86"/>
    </row>
    <row r="44" spans="1:11">
      <c r="A44" s="86"/>
      <c r="B44" s="408" t="s">
        <v>97</v>
      </c>
      <c r="C44" s="409"/>
      <c r="D44" s="409"/>
      <c r="E44" s="409"/>
      <c r="F44" s="410"/>
      <c r="G44" s="205"/>
      <c r="H44" s="409"/>
      <c r="I44" s="409"/>
      <c r="J44" s="409"/>
      <c r="K44" s="410"/>
    </row>
    <row r="45" spans="1:11">
      <c r="A45" s="86"/>
      <c r="B45" s="94" t="s">
        <v>5</v>
      </c>
      <c r="C45" s="375">
        <v>-2.59</v>
      </c>
      <c r="D45" s="205">
        <v>-3.6930000000000001</v>
      </c>
      <c r="E45" s="205">
        <v>1.1030000000000002</v>
      </c>
      <c r="F45" s="185">
        <v>-0.29867316544814515</v>
      </c>
      <c r="G45" s="205"/>
      <c r="H45" s="375">
        <v>-1.4709999999999999</v>
      </c>
      <c r="I45" s="205">
        <v>-0.48200000000000021</v>
      </c>
      <c r="J45" s="205">
        <v>-0.98899999999999966</v>
      </c>
      <c r="K45" s="185">
        <v>2.0518672199170109</v>
      </c>
    </row>
    <row r="46" spans="1:11">
      <c r="A46" s="86"/>
      <c r="B46" s="94" t="s">
        <v>6</v>
      </c>
      <c r="C46" s="375">
        <v>-8.9859999999999989</v>
      </c>
      <c r="D46" s="205">
        <v>-7.92</v>
      </c>
      <c r="E46" s="205">
        <v>-1.0659999999999989</v>
      </c>
      <c r="F46" s="185">
        <v>0.13459595959595938</v>
      </c>
      <c r="G46" s="205"/>
      <c r="H46" s="375">
        <v>-4.605999999999999</v>
      </c>
      <c r="I46" s="205">
        <v>-3.8440000000000003</v>
      </c>
      <c r="J46" s="205">
        <v>-0.76199999999999868</v>
      </c>
      <c r="K46" s="185">
        <v>0.19823100936524418</v>
      </c>
    </row>
    <row r="47" spans="1:11">
      <c r="A47" s="86"/>
      <c r="B47" s="94" t="s">
        <v>7</v>
      </c>
      <c r="C47" s="375">
        <v>-24.111999999999998</v>
      </c>
      <c r="D47" s="205">
        <v>-21.98</v>
      </c>
      <c r="E47" s="205">
        <v>-2.1319999999999979</v>
      </c>
      <c r="F47" s="185">
        <v>9.6997270245677836E-2</v>
      </c>
      <c r="G47" s="205"/>
      <c r="H47" s="375">
        <v>-12.235999999999999</v>
      </c>
      <c r="I47" s="205">
        <v>-12.135000000000002</v>
      </c>
      <c r="J47" s="205">
        <v>-0.10099999999999731</v>
      </c>
      <c r="K47" s="185">
        <v>8.3230325504735081E-3</v>
      </c>
    </row>
    <row r="48" spans="1:11">
      <c r="A48" s="86"/>
      <c r="B48" s="388" t="s">
        <v>44</v>
      </c>
      <c r="C48" s="389">
        <v>-6.2279999999999998</v>
      </c>
      <c r="D48" s="390">
        <v>-6.7210000000000001</v>
      </c>
      <c r="E48" s="390">
        <v>0.49300000000000033</v>
      </c>
      <c r="F48" s="284">
        <v>-7.3352179735158507E-2</v>
      </c>
      <c r="G48" s="205"/>
      <c r="H48" s="389">
        <v>-3.1119999999999997</v>
      </c>
      <c r="I48" s="390">
        <v>-3.4590000000000005</v>
      </c>
      <c r="J48" s="390">
        <v>0.34700000000000086</v>
      </c>
      <c r="K48" s="284">
        <v>-0.10031801098583426</v>
      </c>
    </row>
    <row r="49" spans="1:11">
      <c r="A49" s="85"/>
      <c r="B49" s="381" t="s">
        <v>106</v>
      </c>
      <c r="C49" s="405">
        <v>-41.915999999999997</v>
      </c>
      <c r="D49" s="391">
        <v>-40.314000000000007</v>
      </c>
      <c r="E49" s="391">
        <v>-1.6019999999999963</v>
      </c>
      <c r="F49" s="288">
        <v>3.9738056258371568E-2</v>
      </c>
      <c r="G49" s="208"/>
      <c r="H49" s="405">
        <v>-21.424999999999997</v>
      </c>
      <c r="I49" s="391">
        <v>-19.920000000000002</v>
      </c>
      <c r="J49" s="391">
        <v>-1.5049999999999948</v>
      </c>
      <c r="K49" s="288">
        <v>7.5552208835341084E-2</v>
      </c>
    </row>
    <row r="50" spans="1:11">
      <c r="A50" s="85"/>
      <c r="B50" s="381"/>
      <c r="C50" s="393"/>
      <c r="D50" s="402"/>
      <c r="E50" s="402"/>
      <c r="F50" s="403"/>
      <c r="G50" s="215"/>
      <c r="H50" s="393"/>
      <c r="I50" s="402"/>
      <c r="J50" s="402"/>
      <c r="K50" s="403"/>
    </row>
    <row r="51" spans="1:11">
      <c r="A51" s="86"/>
      <c r="B51" s="408" t="s">
        <v>99</v>
      </c>
      <c r="C51" s="409"/>
      <c r="D51" s="409"/>
      <c r="E51" s="409"/>
      <c r="F51" s="410"/>
      <c r="G51" s="215"/>
      <c r="H51" s="409"/>
      <c r="I51" s="409"/>
      <c r="J51" s="409"/>
      <c r="K51" s="410"/>
    </row>
    <row r="52" spans="1:11">
      <c r="A52" s="86"/>
      <c r="B52" s="94" t="s">
        <v>5</v>
      </c>
      <c r="C52" s="375">
        <v>-88.324999999999989</v>
      </c>
      <c r="D52" s="205">
        <v>-80.012</v>
      </c>
      <c r="E52" s="205">
        <v>-8.3129999999999882</v>
      </c>
      <c r="F52" s="185">
        <v>0.10389691546268054</v>
      </c>
      <c r="G52" s="205"/>
      <c r="H52" s="375">
        <v>-42.079999999999991</v>
      </c>
      <c r="I52" s="205">
        <v>-48.306000000000004</v>
      </c>
      <c r="J52" s="205">
        <v>6.2260000000000133</v>
      </c>
      <c r="K52" s="185">
        <v>-0.12888668074359322</v>
      </c>
    </row>
    <row r="53" spans="1:11">
      <c r="A53" s="86"/>
      <c r="B53" s="94" t="s">
        <v>6</v>
      </c>
      <c r="C53" s="375">
        <v>-111.72800000000001</v>
      </c>
      <c r="D53" s="205">
        <v>-81.467999999999989</v>
      </c>
      <c r="E53" s="205">
        <v>-30.260000000000019</v>
      </c>
      <c r="F53" s="185">
        <v>0.37143418274660012</v>
      </c>
      <c r="G53" s="205"/>
      <c r="H53" s="375">
        <v>-59.279000000000011</v>
      </c>
      <c r="I53" s="205">
        <v>-36.452999999999989</v>
      </c>
      <c r="J53" s="205">
        <v>-22.826000000000022</v>
      </c>
      <c r="K53" s="185">
        <v>0.62617617205717035</v>
      </c>
    </row>
    <row r="54" spans="1:11">
      <c r="A54" s="86"/>
      <c r="B54" s="388" t="s">
        <v>7</v>
      </c>
      <c r="C54" s="389">
        <v>-20.142000000000003</v>
      </c>
      <c r="D54" s="390">
        <v>-19.055000000000003</v>
      </c>
      <c r="E54" s="390">
        <v>-1.0869999999999997</v>
      </c>
      <c r="F54" s="284">
        <v>5.7045394909472469E-2</v>
      </c>
      <c r="G54" s="205"/>
      <c r="H54" s="389">
        <v>-10.637000000000002</v>
      </c>
      <c r="I54" s="390">
        <v>-9.5880000000000045</v>
      </c>
      <c r="J54" s="390">
        <v>-1.0489999999999977</v>
      </c>
      <c r="K54" s="284">
        <v>0.10940759282436341</v>
      </c>
    </row>
    <row r="55" spans="1:11" s="168" customFormat="1">
      <c r="A55" s="144"/>
      <c r="B55" s="98" t="s">
        <v>107</v>
      </c>
      <c r="C55" s="406">
        <v>-220.19499999999999</v>
      </c>
      <c r="D55" s="208">
        <v>-180.535</v>
      </c>
      <c r="E55" s="208">
        <v>-39.660000000000011</v>
      </c>
      <c r="F55" s="186">
        <v>0.21968039438336051</v>
      </c>
      <c r="G55" s="208"/>
      <c r="H55" s="406">
        <v>-111.99600000000001</v>
      </c>
      <c r="I55" s="208">
        <v>-94.346999999999994</v>
      </c>
      <c r="J55" s="208">
        <v>-17.649000000000008</v>
      </c>
      <c r="K55" s="186">
        <v>0.18706477153486611</v>
      </c>
    </row>
    <row r="56" spans="1:11">
      <c r="A56" s="85"/>
      <c r="B56" s="381"/>
      <c r="C56" s="391"/>
      <c r="D56" s="391"/>
      <c r="E56" s="391"/>
      <c r="F56" s="288"/>
      <c r="G56" s="205"/>
      <c r="H56" s="391"/>
      <c r="I56" s="391"/>
      <c r="J56" s="391"/>
      <c r="K56" s="288"/>
    </row>
    <row r="57" spans="1:11">
      <c r="A57" s="86"/>
      <c r="B57" s="392" t="s">
        <v>101</v>
      </c>
      <c r="C57" s="404">
        <v>-24.065999999999999</v>
      </c>
      <c r="D57" s="393">
        <v>-24.788</v>
      </c>
      <c r="E57" s="393">
        <v>0.72200000000000131</v>
      </c>
      <c r="F57" s="394">
        <v>-2.9126996934000338E-2</v>
      </c>
      <c r="G57" s="215"/>
      <c r="H57" s="404">
        <v>-12.188999999999998</v>
      </c>
      <c r="I57" s="393">
        <v>-11.814</v>
      </c>
      <c r="J57" s="393">
        <v>-0.37499999999999822</v>
      </c>
      <c r="K57" s="394">
        <v>3.174200101574387E-2</v>
      </c>
    </row>
    <row r="58" spans="1:11">
      <c r="A58" s="86"/>
      <c r="B58" s="392"/>
      <c r="C58" s="393"/>
      <c r="D58" s="393"/>
      <c r="E58" s="393"/>
      <c r="F58" s="393"/>
      <c r="G58" s="205"/>
      <c r="H58" s="393"/>
      <c r="I58" s="393"/>
      <c r="J58" s="393"/>
      <c r="K58" s="393"/>
    </row>
    <row r="59" spans="1:11" s="118" customFormat="1">
      <c r="A59" s="117"/>
      <c r="B59" s="401" t="s">
        <v>108</v>
      </c>
      <c r="C59" s="348">
        <v>-286.17699999999996</v>
      </c>
      <c r="D59" s="349">
        <v>-245.637</v>
      </c>
      <c r="E59" s="349">
        <v>-40.540000000000006</v>
      </c>
      <c r="F59" s="288">
        <v>0.16504028301925189</v>
      </c>
      <c r="G59" s="205"/>
      <c r="H59" s="348">
        <v>-145.60999999999999</v>
      </c>
      <c r="I59" s="349">
        <v>-126.08099999999999</v>
      </c>
      <c r="J59" s="349">
        <v>-19.529000000000003</v>
      </c>
      <c r="K59" s="288">
        <v>0.15489248974865366</v>
      </c>
    </row>
    <row r="60" spans="1:11">
      <c r="A60" s="85"/>
      <c r="B60" s="381"/>
      <c r="C60" s="393"/>
      <c r="D60" s="402"/>
      <c r="E60" s="402"/>
      <c r="F60" s="403"/>
      <c r="G60" s="215"/>
      <c r="H60" s="393"/>
      <c r="I60" s="402"/>
      <c r="J60" s="402"/>
      <c r="K60" s="403"/>
    </row>
    <row r="61" spans="1:11">
      <c r="A61" s="86"/>
      <c r="B61" s="408" t="s">
        <v>97</v>
      </c>
      <c r="C61" s="409"/>
      <c r="D61" s="409"/>
      <c r="E61" s="409"/>
      <c r="F61" s="410"/>
      <c r="G61" s="205"/>
      <c r="H61" s="409"/>
      <c r="I61" s="409"/>
      <c r="J61" s="409"/>
      <c r="K61" s="410"/>
    </row>
    <row r="62" spans="1:11">
      <c r="A62" s="86"/>
      <c r="B62" s="94" t="s">
        <v>5</v>
      </c>
      <c r="C62" s="375">
        <v>-4.2270000000000003</v>
      </c>
      <c r="D62" s="205">
        <v>-10.208</v>
      </c>
      <c r="E62" s="205">
        <v>5.9809999999999999</v>
      </c>
      <c r="F62" s="185">
        <v>-0.58591300940438873</v>
      </c>
      <c r="G62" s="205"/>
      <c r="H62" s="375">
        <v>-2.3920000000000003</v>
      </c>
      <c r="I62" s="205">
        <v>-2.657</v>
      </c>
      <c r="J62" s="205">
        <v>0.26499999999999968</v>
      </c>
      <c r="K62" s="185">
        <v>-9.973654497553619E-2</v>
      </c>
    </row>
    <row r="63" spans="1:11">
      <c r="A63" s="86"/>
      <c r="B63" s="94" t="s">
        <v>6</v>
      </c>
      <c r="C63" s="375">
        <v>-52.552</v>
      </c>
      <c r="D63" s="205">
        <v>-56.997999999999998</v>
      </c>
      <c r="E63" s="205">
        <v>4.445999999999998</v>
      </c>
      <c r="F63" s="185">
        <v>-7.8002736938138195E-2</v>
      </c>
      <c r="G63" s="205"/>
      <c r="H63" s="375">
        <v>-27.946999999999999</v>
      </c>
      <c r="I63" s="205">
        <v>-31.119999999999997</v>
      </c>
      <c r="J63" s="205">
        <v>3.1729999999999983</v>
      </c>
      <c r="K63" s="185">
        <v>-0.10196015424164517</v>
      </c>
    </row>
    <row r="64" spans="1:11">
      <c r="A64" s="86"/>
      <c r="B64" s="94" t="s">
        <v>7</v>
      </c>
      <c r="C64" s="375">
        <v>-23.803000000000001</v>
      </c>
      <c r="D64" s="205">
        <v>-36.887999999999998</v>
      </c>
      <c r="E64" s="205">
        <v>13.084999999999997</v>
      </c>
      <c r="F64" s="185">
        <v>-0.35472240294946855</v>
      </c>
      <c r="G64" s="205"/>
      <c r="H64" s="375">
        <v>-13.394</v>
      </c>
      <c r="I64" s="205">
        <v>-19.976999999999997</v>
      </c>
      <c r="J64" s="205">
        <v>6.5829999999999966</v>
      </c>
      <c r="K64" s="185">
        <v>-0.3295289583020472</v>
      </c>
    </row>
    <row r="65" spans="1:11">
      <c r="A65" s="86"/>
      <c r="B65" s="388" t="s">
        <v>44</v>
      </c>
      <c r="C65" s="389">
        <v>-9.3919999999999995</v>
      </c>
      <c r="D65" s="390">
        <v>-9.782</v>
      </c>
      <c r="E65" s="390">
        <v>0.39000000000000057</v>
      </c>
      <c r="F65" s="284">
        <v>-3.9869147413616912E-2</v>
      </c>
      <c r="G65" s="205"/>
      <c r="H65" s="389">
        <v>-5.1319999999999997</v>
      </c>
      <c r="I65" s="390">
        <v>-4.7279999999999998</v>
      </c>
      <c r="J65" s="390">
        <v>-0.40399999999999991</v>
      </c>
      <c r="K65" s="284">
        <v>8.5448392554991592E-2</v>
      </c>
    </row>
    <row r="66" spans="1:11">
      <c r="A66" s="85"/>
      <c r="B66" s="381" t="s">
        <v>109</v>
      </c>
      <c r="C66" s="405">
        <v>-89.97399999999999</v>
      </c>
      <c r="D66" s="391">
        <v>-113.87599999999999</v>
      </c>
      <c r="E66" s="391">
        <v>23.901999999999994</v>
      </c>
      <c r="F66" s="288">
        <v>-0.20989497347992558</v>
      </c>
      <c r="G66" s="208"/>
      <c r="H66" s="405">
        <v>-48.864999999999995</v>
      </c>
      <c r="I66" s="391">
        <v>-58.481999999999999</v>
      </c>
      <c r="J66" s="391">
        <v>9.6169999999999938</v>
      </c>
      <c r="K66" s="288">
        <v>-0.16444376047330811</v>
      </c>
    </row>
    <row r="67" spans="1:11">
      <c r="A67" s="85"/>
      <c r="B67" s="381"/>
      <c r="C67" s="393"/>
      <c r="D67" s="402"/>
      <c r="E67" s="402"/>
      <c r="F67" s="403"/>
      <c r="G67" s="215"/>
      <c r="H67" s="393"/>
      <c r="I67" s="402"/>
      <c r="J67" s="402"/>
      <c r="K67" s="403"/>
    </row>
    <row r="68" spans="1:11">
      <c r="A68" s="86"/>
      <c r="B68" s="408" t="s">
        <v>99</v>
      </c>
      <c r="C68" s="409"/>
      <c r="D68" s="409"/>
      <c r="E68" s="409"/>
      <c r="F68" s="410"/>
      <c r="G68" s="205"/>
      <c r="H68" s="409"/>
      <c r="I68" s="409"/>
      <c r="J68" s="409"/>
      <c r="K68" s="410"/>
    </row>
    <row r="69" spans="1:11">
      <c r="A69" s="86"/>
      <c r="B69" s="94" t="s">
        <v>5</v>
      </c>
      <c r="C69" s="375">
        <v>-109.06</v>
      </c>
      <c r="D69" s="205">
        <v>-86.302999999999997</v>
      </c>
      <c r="E69" s="205">
        <v>-22.757000000000005</v>
      </c>
      <c r="F69" s="185">
        <v>0.26368724146321698</v>
      </c>
      <c r="G69" s="205"/>
      <c r="H69" s="375">
        <v>-43.594000000000008</v>
      </c>
      <c r="I69" s="205">
        <v>-53.54</v>
      </c>
      <c r="J69" s="205">
        <v>9.9459999999999908</v>
      </c>
      <c r="K69" s="185">
        <v>-0.18576765035487475</v>
      </c>
    </row>
    <row r="70" spans="1:11">
      <c r="A70" s="86"/>
      <c r="B70" s="94" t="s">
        <v>6</v>
      </c>
      <c r="C70" s="375">
        <v>-228.32</v>
      </c>
      <c r="D70" s="205">
        <v>-255.61</v>
      </c>
      <c r="E70" s="205">
        <v>27.29000000000002</v>
      </c>
      <c r="F70" s="185">
        <v>-0.10676421110285206</v>
      </c>
      <c r="G70" s="205"/>
      <c r="H70" s="375">
        <v>-105.193</v>
      </c>
      <c r="I70" s="205">
        <v>-124.66800000000001</v>
      </c>
      <c r="J70" s="205">
        <v>19.475000000000009</v>
      </c>
      <c r="K70" s="185">
        <v>-0.15621490679244077</v>
      </c>
    </row>
    <row r="71" spans="1:11">
      <c r="A71" s="86"/>
      <c r="B71" s="388" t="s">
        <v>7</v>
      </c>
      <c r="C71" s="389">
        <v>-84.381</v>
      </c>
      <c r="D71" s="390">
        <v>-59.460999999999999</v>
      </c>
      <c r="E71" s="390">
        <v>-24.92</v>
      </c>
      <c r="F71" s="284">
        <v>0.41909823245488642</v>
      </c>
      <c r="G71" s="205"/>
      <c r="H71" s="389">
        <v>-55.045999999999999</v>
      </c>
      <c r="I71" s="390">
        <v>-33.003999999999998</v>
      </c>
      <c r="J71" s="390">
        <v>-22.042000000000002</v>
      </c>
      <c r="K71" s="284">
        <v>0.66785844140104245</v>
      </c>
    </row>
    <row r="72" spans="1:11">
      <c r="A72" s="85"/>
      <c r="B72" s="381" t="s">
        <v>110</v>
      </c>
      <c r="C72" s="405">
        <v>-421.76099999999997</v>
      </c>
      <c r="D72" s="391">
        <v>-401.37400000000002</v>
      </c>
      <c r="E72" s="391">
        <v>-20.386999999999986</v>
      </c>
      <c r="F72" s="288">
        <v>5.0793025955841564E-2</v>
      </c>
      <c r="G72" s="208"/>
      <c r="H72" s="405">
        <v>-203.833</v>
      </c>
      <c r="I72" s="391">
        <v>-211.21199999999999</v>
      </c>
      <c r="J72" s="391">
        <v>7.3789999999999978</v>
      </c>
      <c r="K72" s="288">
        <v>-3.4936461943450126E-2</v>
      </c>
    </row>
    <row r="73" spans="1:11">
      <c r="A73" s="85"/>
      <c r="B73" s="381"/>
      <c r="C73" s="391"/>
      <c r="D73" s="391"/>
      <c r="E73" s="391"/>
      <c r="F73" s="288"/>
      <c r="G73" s="205"/>
      <c r="H73" s="391"/>
      <c r="I73" s="391"/>
      <c r="J73" s="391"/>
      <c r="K73" s="288"/>
    </row>
    <row r="74" spans="1:11" ht="14.25" customHeight="1">
      <c r="A74" s="86"/>
      <c r="B74" s="392" t="s">
        <v>101</v>
      </c>
      <c r="C74" s="404">
        <v>-36.945</v>
      </c>
      <c r="D74" s="393">
        <v>-27.603000000000002</v>
      </c>
      <c r="E74" s="393">
        <v>-9.3419999999999987</v>
      </c>
      <c r="F74" s="394">
        <v>0.33844147375285294</v>
      </c>
      <c r="G74" s="215"/>
      <c r="H74" s="404">
        <v>-23.548999999999999</v>
      </c>
      <c r="I74" s="393">
        <v>-12.622000000000002</v>
      </c>
      <c r="J74" s="393">
        <v>-10.926999999999998</v>
      </c>
      <c r="K74" s="394">
        <v>0.86571066392013907</v>
      </c>
    </row>
    <row r="75" spans="1:11">
      <c r="A75" s="86"/>
      <c r="B75" s="392"/>
      <c r="C75" s="393"/>
      <c r="D75" s="393"/>
      <c r="E75" s="393"/>
      <c r="F75" s="393"/>
      <c r="G75" s="205"/>
      <c r="H75" s="393"/>
      <c r="I75" s="393"/>
      <c r="J75" s="393"/>
      <c r="K75" s="393"/>
    </row>
    <row r="76" spans="1:11" s="118" customFormat="1">
      <c r="A76" s="117"/>
      <c r="B76" s="401" t="s">
        <v>111</v>
      </c>
      <c r="C76" s="348">
        <v>-548.67999999999995</v>
      </c>
      <c r="D76" s="349">
        <v>-542.85299999999995</v>
      </c>
      <c r="E76" s="349">
        <v>-5.8269999999999911</v>
      </c>
      <c r="F76" s="288">
        <v>1.0734029286012969E-2</v>
      </c>
      <c r="G76" s="205"/>
      <c r="H76" s="348">
        <v>-276.24699999999996</v>
      </c>
      <c r="I76" s="349">
        <v>-282.31599999999997</v>
      </c>
      <c r="J76" s="349">
        <v>6.0689999999999937</v>
      </c>
      <c r="K76" s="288">
        <v>-2.1497187548704333E-2</v>
      </c>
    </row>
    <row r="77" spans="1:11">
      <c r="A77" s="86"/>
      <c r="B77" s="94"/>
      <c r="C77" s="219"/>
      <c r="D77" s="220"/>
      <c r="E77" s="220"/>
      <c r="F77" s="220"/>
      <c r="G77" s="205"/>
      <c r="H77" s="219"/>
      <c r="I77" s="220"/>
      <c r="J77" s="220"/>
      <c r="K77" s="220"/>
    </row>
    <row r="78" spans="1:11">
      <c r="A78" s="86"/>
      <c r="B78" s="408" t="s">
        <v>112</v>
      </c>
      <c r="C78" s="409"/>
      <c r="D78" s="409"/>
      <c r="E78" s="409"/>
      <c r="F78" s="410"/>
      <c r="G78" s="205"/>
      <c r="H78" s="409"/>
      <c r="I78" s="409"/>
      <c r="J78" s="409"/>
      <c r="K78" s="410"/>
    </row>
    <row r="79" spans="1:11">
      <c r="A79" s="86"/>
      <c r="B79" s="145"/>
      <c r="C79" s="221"/>
      <c r="D79" s="216"/>
      <c r="E79" s="216"/>
      <c r="F79" s="216"/>
      <c r="G79" s="205"/>
      <c r="H79" s="221"/>
      <c r="I79" s="216"/>
      <c r="J79" s="216"/>
      <c r="K79" s="216"/>
    </row>
    <row r="80" spans="1:11">
      <c r="A80" s="86"/>
      <c r="B80" s="408" t="s">
        <v>113</v>
      </c>
      <c r="C80" s="409"/>
      <c r="D80" s="409"/>
      <c r="E80" s="409"/>
      <c r="F80" s="410"/>
      <c r="G80" s="205"/>
      <c r="H80" s="409"/>
      <c r="I80" s="409"/>
      <c r="J80" s="409"/>
      <c r="K80" s="410"/>
    </row>
    <row r="81" spans="1:11">
      <c r="A81" s="86"/>
      <c r="B81" s="94" t="s">
        <v>5</v>
      </c>
      <c r="C81" s="375">
        <v>17.974999999999998</v>
      </c>
      <c r="D81" s="205">
        <v>7.1539999999999981</v>
      </c>
      <c r="E81" s="205">
        <v>10.821</v>
      </c>
      <c r="F81" s="185">
        <v>1.5125803746156001</v>
      </c>
      <c r="G81" s="205"/>
      <c r="H81" s="375">
        <v>9.2199999999999989</v>
      </c>
      <c r="I81" s="205">
        <v>8.8719999999999999</v>
      </c>
      <c r="J81" s="205">
        <v>0.34799999999999898</v>
      </c>
      <c r="K81" s="185">
        <v>3.9224526600540877E-2</v>
      </c>
    </row>
    <row r="82" spans="1:11">
      <c r="A82" s="86"/>
      <c r="B82" s="94" t="s">
        <v>6</v>
      </c>
      <c r="C82" s="375">
        <v>263.85399999999998</v>
      </c>
      <c r="D82" s="205">
        <v>336.80499999999995</v>
      </c>
      <c r="E82" s="205">
        <v>-72.950999999999965</v>
      </c>
      <c r="F82" s="185">
        <v>-0.21659714077878889</v>
      </c>
      <c r="G82" s="205"/>
      <c r="H82" s="375">
        <v>133.85299999999998</v>
      </c>
      <c r="I82" s="205">
        <v>175.92199999999997</v>
      </c>
      <c r="J82" s="205">
        <v>-42.068999999999988</v>
      </c>
      <c r="K82" s="185">
        <v>-0.2391343891042621</v>
      </c>
    </row>
    <row r="83" spans="1:11">
      <c r="A83" s="86"/>
      <c r="B83" s="94" t="s">
        <v>7</v>
      </c>
      <c r="C83" s="375">
        <v>412.137</v>
      </c>
      <c r="D83" s="205">
        <v>356.99699999999996</v>
      </c>
      <c r="E83" s="205">
        <v>55.140000000000043</v>
      </c>
      <c r="F83" s="185">
        <v>0.15445507945444925</v>
      </c>
      <c r="G83" s="205"/>
      <c r="H83" s="375">
        <v>199.31800000000001</v>
      </c>
      <c r="I83" s="205">
        <v>171.93499999999997</v>
      </c>
      <c r="J83" s="205">
        <v>27.383000000000038</v>
      </c>
      <c r="K83" s="185">
        <v>0.15926367522610319</v>
      </c>
    </row>
    <row r="84" spans="1:11">
      <c r="A84" s="86"/>
      <c r="B84" s="94" t="s">
        <v>44</v>
      </c>
      <c r="C84" s="375">
        <v>99.966999999999999</v>
      </c>
      <c r="D84" s="205">
        <v>64.161000000000016</v>
      </c>
      <c r="E84" s="205">
        <v>35.805999999999983</v>
      </c>
      <c r="F84" s="185">
        <v>0.55806486806627031</v>
      </c>
      <c r="G84" s="205"/>
      <c r="H84" s="375">
        <v>44.061000000000007</v>
      </c>
      <c r="I84" s="205">
        <v>16.788000000000025</v>
      </c>
      <c r="J84" s="205">
        <v>27.272999999999982</v>
      </c>
      <c r="K84" s="185">
        <v>1.6245532523230843</v>
      </c>
    </row>
    <row r="85" spans="1:11">
      <c r="A85" s="85"/>
      <c r="B85" s="381" t="s">
        <v>114</v>
      </c>
      <c r="C85" s="405">
        <v>793.93299999999999</v>
      </c>
      <c r="D85" s="391">
        <v>765.11699999999996</v>
      </c>
      <c r="E85" s="391">
        <v>28.816000000000059</v>
      </c>
      <c r="F85" s="288">
        <v>3.7662213752929441E-2</v>
      </c>
      <c r="G85" s="208"/>
      <c r="H85" s="405">
        <v>386.452</v>
      </c>
      <c r="I85" s="391">
        <v>373.51699999999994</v>
      </c>
      <c r="J85" s="391">
        <v>12.935000000000031</v>
      </c>
      <c r="K85" s="288">
        <v>3.4630284565361213E-2</v>
      </c>
    </row>
    <row r="86" spans="1:11">
      <c r="A86" s="85"/>
      <c r="B86" s="96"/>
      <c r="C86" s="205"/>
      <c r="D86" s="192"/>
      <c r="E86" s="192"/>
      <c r="F86" s="192"/>
      <c r="G86" s="205"/>
      <c r="H86" s="205"/>
      <c r="I86" s="192"/>
      <c r="J86" s="192"/>
      <c r="K86" s="192"/>
    </row>
    <row r="87" spans="1:11">
      <c r="A87" s="86"/>
      <c r="B87" s="408" t="s">
        <v>115</v>
      </c>
      <c r="C87" s="409"/>
      <c r="D87" s="409"/>
      <c r="E87" s="409"/>
      <c r="F87" s="410"/>
      <c r="G87" s="205"/>
      <c r="H87" s="409"/>
      <c r="I87" s="409"/>
      <c r="J87" s="409"/>
      <c r="K87" s="410"/>
    </row>
    <row r="88" spans="1:11">
      <c r="A88" s="86"/>
      <c r="B88" s="94" t="s">
        <v>5</v>
      </c>
      <c r="C88" s="375">
        <v>151.55900000000003</v>
      </c>
      <c r="D88" s="205">
        <v>24.991999999999962</v>
      </c>
      <c r="E88" s="205">
        <v>126.56700000000006</v>
      </c>
      <c r="F88" s="185" t="s">
        <v>480</v>
      </c>
      <c r="G88" s="205"/>
      <c r="H88" s="375">
        <v>129.09300000000007</v>
      </c>
      <c r="I88" s="205">
        <v>16.939999999999962</v>
      </c>
      <c r="J88" s="205">
        <v>112.15300000000011</v>
      </c>
      <c r="K88" s="185" t="s">
        <v>480</v>
      </c>
    </row>
    <row r="89" spans="1:11">
      <c r="A89" s="86"/>
      <c r="B89" s="94" t="s">
        <v>6</v>
      </c>
      <c r="C89" s="375">
        <v>781.00699999999983</v>
      </c>
      <c r="D89" s="205">
        <v>894.50699999999995</v>
      </c>
      <c r="E89" s="205">
        <v>-113.50000000000011</v>
      </c>
      <c r="F89" s="185">
        <v>-0.12688553583146933</v>
      </c>
      <c r="G89" s="205"/>
      <c r="H89" s="375">
        <v>391.14399999999978</v>
      </c>
      <c r="I89" s="205">
        <v>400.64800000000002</v>
      </c>
      <c r="J89" s="205">
        <v>-9.5040000000002465</v>
      </c>
      <c r="K89" s="185">
        <v>-2.3721571054891699E-2</v>
      </c>
    </row>
    <row r="90" spans="1:11">
      <c r="A90" s="86"/>
      <c r="B90" s="94" t="s">
        <v>7</v>
      </c>
      <c r="C90" s="375">
        <v>374.10699999999997</v>
      </c>
      <c r="D90" s="205">
        <v>426.91499999999991</v>
      </c>
      <c r="E90" s="205">
        <v>-52.807999999999936</v>
      </c>
      <c r="F90" s="185">
        <v>-0.12369675462328555</v>
      </c>
      <c r="G90" s="205"/>
      <c r="H90" s="375">
        <v>173.63299999999998</v>
      </c>
      <c r="I90" s="205">
        <v>219.56699999999989</v>
      </c>
      <c r="J90" s="205">
        <v>-45.933999999999912</v>
      </c>
      <c r="K90" s="185">
        <v>-0.20920265795861825</v>
      </c>
    </row>
    <row r="91" spans="1:11">
      <c r="A91" s="85"/>
      <c r="B91" s="381" t="s">
        <v>116</v>
      </c>
      <c r="C91" s="405">
        <v>1306.6729999999998</v>
      </c>
      <c r="D91" s="391">
        <v>1346.4139999999998</v>
      </c>
      <c r="E91" s="391">
        <v>-39.740999999999985</v>
      </c>
      <c r="F91" s="288">
        <v>-2.9516181501380689E-2</v>
      </c>
      <c r="G91" s="208"/>
      <c r="H91" s="405">
        <v>693.86999999999989</v>
      </c>
      <c r="I91" s="391">
        <v>637.15499999999986</v>
      </c>
      <c r="J91" s="391">
        <v>56.714999999999947</v>
      </c>
      <c r="K91" s="288">
        <v>8.9012877557266279E-2</v>
      </c>
    </row>
    <row r="92" spans="1:11">
      <c r="A92" s="85"/>
      <c r="B92" s="381"/>
      <c r="C92" s="391"/>
      <c r="D92" s="391"/>
      <c r="E92" s="391"/>
      <c r="F92" s="288"/>
      <c r="G92" s="205"/>
      <c r="H92" s="391"/>
      <c r="I92" s="391"/>
      <c r="J92" s="391"/>
      <c r="K92" s="288"/>
    </row>
    <row r="93" spans="1:11">
      <c r="A93" s="86"/>
      <c r="B93" s="392" t="s">
        <v>101</v>
      </c>
      <c r="C93" s="404">
        <v>-23.993999999999989</v>
      </c>
      <c r="D93" s="393">
        <v>-39.671000000000006</v>
      </c>
      <c r="E93" s="393">
        <v>15.677000000000017</v>
      </c>
      <c r="F93" s="394">
        <v>-0.39517531698217878</v>
      </c>
      <c r="G93" s="215"/>
      <c r="H93" s="404">
        <v>-18.916999999999987</v>
      </c>
      <c r="I93" s="393">
        <v>-15.837000000000005</v>
      </c>
      <c r="J93" s="393">
        <v>-3.0799999999999823</v>
      </c>
      <c r="K93" s="394">
        <v>0.19448127801982573</v>
      </c>
    </row>
    <row r="94" spans="1:11">
      <c r="A94" s="86"/>
      <c r="B94" s="392"/>
      <c r="C94" s="393"/>
      <c r="D94" s="393"/>
      <c r="E94" s="393"/>
      <c r="F94" s="393"/>
      <c r="G94" s="205"/>
      <c r="H94" s="393"/>
      <c r="I94" s="393"/>
      <c r="J94" s="393"/>
      <c r="K94" s="393"/>
    </row>
    <row r="95" spans="1:11" s="118" customFormat="1">
      <c r="A95" s="117"/>
      <c r="B95" s="401" t="s">
        <v>117</v>
      </c>
      <c r="C95" s="348">
        <v>2076.6119999999996</v>
      </c>
      <c r="D95" s="349">
        <v>2071.86</v>
      </c>
      <c r="E95" s="349">
        <v>4.7520000000000913</v>
      </c>
      <c r="F95" s="288">
        <v>2.2935912658188506E-3</v>
      </c>
      <c r="G95" s="205"/>
      <c r="H95" s="348">
        <v>1061.405</v>
      </c>
      <c r="I95" s="349">
        <v>994.83499999999981</v>
      </c>
      <c r="J95" s="349">
        <v>66.569999999999993</v>
      </c>
      <c r="K95" s="288">
        <v>6.6915619173028906E-2</v>
      </c>
    </row>
    <row r="96" spans="1:11">
      <c r="A96" s="86"/>
      <c r="B96" s="86"/>
      <c r="C96" s="86"/>
      <c r="D96" s="86"/>
      <c r="E96" s="86"/>
      <c r="F96" s="86"/>
      <c r="G96" s="81"/>
    </row>
    <row r="97" spans="1:7">
      <c r="A97" s="86"/>
      <c r="B97" s="86"/>
      <c r="C97" s="86"/>
      <c r="D97" s="86"/>
      <c r="E97" s="81"/>
      <c r="F97" s="86"/>
      <c r="G97" s="81"/>
    </row>
    <row r="98" spans="1:7">
      <c r="A98" s="86"/>
      <c r="B98" s="86"/>
      <c r="C98" s="86"/>
      <c r="D98" s="86"/>
      <c r="E98" s="86"/>
      <c r="F98" s="86"/>
      <c r="G98" s="81"/>
    </row>
    <row r="99" spans="1:7">
      <c r="A99" s="86"/>
      <c r="B99" s="86"/>
      <c r="C99" s="86"/>
      <c r="D99" s="86"/>
      <c r="E99" s="86"/>
      <c r="F99" s="86"/>
      <c r="G99" s="86"/>
    </row>
    <row r="100" spans="1:7">
      <c r="A100" s="86"/>
      <c r="B100" s="86"/>
      <c r="C100" s="86"/>
      <c r="D100" s="86"/>
      <c r="E100" s="86"/>
      <c r="F100" s="86"/>
      <c r="G100" s="86"/>
    </row>
    <row r="101" spans="1:7">
      <c r="A101" s="86"/>
      <c r="B101" s="86"/>
      <c r="C101" s="86"/>
      <c r="D101" s="86"/>
      <c r="E101" s="86"/>
      <c r="F101" s="86"/>
      <c r="G101" s="86"/>
    </row>
    <row r="102" spans="1:7">
      <c r="A102" s="86"/>
      <c r="B102" s="86"/>
      <c r="C102" s="86"/>
      <c r="D102" s="86"/>
      <c r="E102" s="86"/>
      <c r="F102" s="86"/>
      <c r="G102" s="86"/>
    </row>
    <row r="103" spans="1:7">
      <c r="A103" s="86"/>
      <c r="B103" s="86"/>
      <c r="C103" s="86"/>
      <c r="D103" s="86"/>
      <c r="E103" s="86"/>
      <c r="F103" s="86"/>
      <c r="G103" s="86"/>
    </row>
    <row r="104" spans="1:7">
      <c r="A104" s="86"/>
      <c r="B104" s="86"/>
      <c r="C104" s="86"/>
      <c r="D104" s="86"/>
      <c r="E104" s="86"/>
      <c r="F104" s="86"/>
      <c r="G104" s="86"/>
    </row>
    <row r="105" spans="1:7">
      <c r="A105" s="86"/>
      <c r="B105" s="86"/>
      <c r="C105" s="86"/>
      <c r="D105" s="86"/>
      <c r="E105" s="86"/>
      <c r="F105" s="86"/>
      <c r="G105" s="86"/>
    </row>
    <row r="106" spans="1:7">
      <c r="A106" s="86"/>
      <c r="B106" s="86"/>
      <c r="C106" s="86"/>
      <c r="D106" s="86"/>
      <c r="E106" s="86"/>
      <c r="F106" s="86"/>
      <c r="G106" s="86"/>
    </row>
    <row r="107" spans="1:7">
      <c r="A107" s="86"/>
      <c r="B107" s="86"/>
      <c r="C107" s="86"/>
      <c r="D107" s="86"/>
      <c r="E107" s="86"/>
      <c r="F107" s="86"/>
      <c r="G107" s="86"/>
    </row>
    <row r="108" spans="1:7">
      <c r="A108" s="86"/>
      <c r="B108" s="86"/>
      <c r="C108" s="86"/>
      <c r="D108" s="86"/>
      <c r="E108" s="86"/>
      <c r="F108" s="86"/>
      <c r="G108" s="86"/>
    </row>
    <row r="109" spans="1:7">
      <c r="A109" s="86"/>
      <c r="B109" s="86"/>
      <c r="C109" s="86"/>
      <c r="D109" s="86"/>
      <c r="E109" s="86"/>
      <c r="F109" s="86"/>
      <c r="G109" s="86"/>
    </row>
    <row r="110" spans="1:7">
      <c r="A110" s="86"/>
      <c r="B110" s="86"/>
      <c r="C110" s="86"/>
      <c r="D110" s="86"/>
      <c r="E110" s="86"/>
      <c r="F110" s="86"/>
      <c r="G110" s="86"/>
    </row>
    <row r="111" spans="1:7">
      <c r="A111" s="86"/>
      <c r="B111" s="86"/>
      <c r="C111" s="86"/>
      <c r="D111" s="86"/>
      <c r="E111" s="86"/>
      <c r="F111" s="86"/>
      <c r="G111" s="86"/>
    </row>
    <row r="112" spans="1:7">
      <c r="A112" s="86"/>
      <c r="B112" s="86"/>
      <c r="C112" s="86"/>
      <c r="D112" s="86"/>
      <c r="E112" s="86"/>
      <c r="F112" s="86"/>
      <c r="G112" s="86"/>
    </row>
    <row r="113" spans="1:7">
      <c r="A113" s="86"/>
      <c r="B113" s="86"/>
      <c r="C113" s="86"/>
      <c r="D113" s="86"/>
      <c r="E113" s="86"/>
      <c r="F113" s="86"/>
      <c r="G113" s="86"/>
    </row>
    <row r="114" spans="1:7">
      <c r="A114" s="86"/>
      <c r="B114" s="86"/>
      <c r="C114" s="86"/>
      <c r="D114" s="86"/>
      <c r="E114" s="86"/>
      <c r="F114" s="86"/>
      <c r="G114" s="86"/>
    </row>
    <row r="115" spans="1:7">
      <c r="A115" s="86"/>
      <c r="B115" s="86"/>
      <c r="C115" s="86"/>
      <c r="D115" s="86"/>
      <c r="E115" s="86"/>
      <c r="F115" s="86"/>
      <c r="G115" s="86"/>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workbookViewId="0">
      <selection activeCell="J25" sqref="J25"/>
    </sheetView>
  </sheetViews>
  <sheetFormatPr baseColWidth="10" defaultColWidth="11.42578125" defaultRowHeight="12.75"/>
  <cols>
    <col min="1" max="1" width="3.7109375" style="101" customWidth="1"/>
    <col min="2" max="2" width="37.28515625" style="101" customWidth="1"/>
    <col min="3" max="4" width="13.7109375" style="101" customWidth="1"/>
    <col min="5" max="5" width="13.7109375" style="768" customWidth="1"/>
    <col min="6" max="8" width="13.7109375" style="101" customWidth="1"/>
    <col min="9" max="9" width="13.7109375" style="768" customWidth="1"/>
    <col min="10" max="10" width="13.7109375" style="101" customWidth="1"/>
    <col min="11" max="16384" width="11.42578125" style="101"/>
  </cols>
  <sheetData>
    <row r="1" spans="1:10">
      <c r="B1" s="414"/>
      <c r="C1" s="414"/>
      <c r="D1" s="414"/>
      <c r="E1" s="765"/>
      <c r="F1" s="414"/>
      <c r="G1" s="414"/>
      <c r="H1" s="414"/>
      <c r="I1" s="765"/>
      <c r="J1" s="414"/>
    </row>
    <row r="2" spans="1:10">
      <c r="A2" s="417"/>
      <c r="B2" s="289" t="s">
        <v>118</v>
      </c>
      <c r="C2" s="821" t="s">
        <v>119</v>
      </c>
      <c r="D2" s="821"/>
      <c r="E2" s="821"/>
      <c r="F2" s="821"/>
      <c r="G2" s="821"/>
      <c r="H2" s="821"/>
      <c r="I2" s="821"/>
      <c r="J2" s="819"/>
    </row>
    <row r="3" spans="1:10">
      <c r="B3" s="855"/>
      <c r="C3" s="853" t="s">
        <v>11</v>
      </c>
      <c r="D3" s="853"/>
      <c r="E3" s="853"/>
      <c r="F3" s="853"/>
      <c r="G3" s="853" t="s">
        <v>12</v>
      </c>
      <c r="H3" s="853"/>
      <c r="I3" s="853"/>
      <c r="J3" s="853"/>
    </row>
    <row r="4" spans="1:10" s="147" customFormat="1">
      <c r="B4" s="856"/>
      <c r="C4" s="370" t="s">
        <v>478</v>
      </c>
      <c r="D4" s="412" t="s">
        <v>479</v>
      </c>
      <c r="E4" s="766" t="s">
        <v>62</v>
      </c>
      <c r="F4" s="411" t="s">
        <v>2</v>
      </c>
      <c r="G4" s="370" t="str">
        <f>'Reported EBITDA'!$F$5</f>
        <v>Q2 2025</v>
      </c>
      <c r="H4" s="412" t="str">
        <f>'Reported EBITDA'!$G$5</f>
        <v>Q2 2024</v>
      </c>
      <c r="I4" s="766" t="s">
        <v>62</v>
      </c>
      <c r="J4" s="411" t="s">
        <v>2</v>
      </c>
    </row>
    <row r="5" spans="1:10" ht="6.75" customHeight="1">
      <c r="B5" s="144"/>
      <c r="C5" s="144"/>
      <c r="D5" s="144"/>
      <c r="E5" s="767"/>
      <c r="F5" s="144"/>
      <c r="G5" s="144"/>
      <c r="H5" s="144"/>
      <c r="I5" s="767"/>
      <c r="J5" s="144"/>
    </row>
    <row r="6" spans="1:10">
      <c r="B6" s="101" t="s">
        <v>120</v>
      </c>
      <c r="C6" s="342">
        <v>27.390999999999998</v>
      </c>
      <c r="D6" s="84">
        <v>23.221</v>
      </c>
      <c r="E6" s="192">
        <v>4.1699999999999982</v>
      </c>
      <c r="F6" s="185">
        <v>0.17957882950777315</v>
      </c>
      <c r="G6" s="342">
        <v>14.434999999999999</v>
      </c>
      <c r="H6" s="84">
        <v>13.151</v>
      </c>
      <c r="I6" s="192">
        <v>1.2839999999999989</v>
      </c>
      <c r="J6" s="185">
        <v>9.7635160824271816E-2</v>
      </c>
    </row>
    <row r="7" spans="1:10">
      <c r="B7" s="85" t="s">
        <v>121</v>
      </c>
      <c r="C7" s="342">
        <v>-2.5990000000000002</v>
      </c>
      <c r="D7" s="84">
        <v>-2.1659999999999999</v>
      </c>
      <c r="E7" s="192">
        <v>-0.43300000000000027</v>
      </c>
      <c r="F7" s="185">
        <v>0.19990766389658376</v>
      </c>
      <c r="G7" s="342">
        <v>-1.3520000000000001</v>
      </c>
      <c r="H7" s="84">
        <v>-1.1399999999999999</v>
      </c>
      <c r="I7" s="192">
        <v>-0.21200000000000019</v>
      </c>
      <c r="J7" s="185">
        <v>0.18596491228070189</v>
      </c>
    </row>
    <row r="8" spans="1:10">
      <c r="B8" s="101" t="s">
        <v>122</v>
      </c>
      <c r="C8" s="342">
        <v>-2.59</v>
      </c>
      <c r="D8" s="84">
        <v>-3.6930000000000001</v>
      </c>
      <c r="E8" s="192">
        <v>1.1030000000000002</v>
      </c>
      <c r="F8" s="185">
        <v>-0.29867316544814515</v>
      </c>
      <c r="G8" s="342">
        <v>-1.4709999999999999</v>
      </c>
      <c r="H8" s="84">
        <v>-0.48200000000000021</v>
      </c>
      <c r="I8" s="192">
        <v>-0.98899999999999966</v>
      </c>
      <c r="J8" s="185">
        <v>2.0518672199170109</v>
      </c>
    </row>
    <row r="9" spans="1:10">
      <c r="B9" s="85" t="s">
        <v>73</v>
      </c>
      <c r="C9" s="342">
        <v>-4.2270000000000003</v>
      </c>
      <c r="D9" s="84">
        <v>-10.208</v>
      </c>
      <c r="E9" s="192">
        <v>5.9809999999999999</v>
      </c>
      <c r="F9" s="185">
        <v>-0.58591300940438873</v>
      </c>
      <c r="G9" s="342">
        <v>-2.3920000000000003</v>
      </c>
      <c r="H9" s="84">
        <v>-2.657</v>
      </c>
      <c r="I9" s="192">
        <v>0.26499999999999968</v>
      </c>
      <c r="J9" s="185">
        <v>-9.973654497553619E-2</v>
      </c>
    </row>
    <row r="10" spans="1:10">
      <c r="B10" s="85" t="s">
        <v>123</v>
      </c>
      <c r="C10" s="342"/>
      <c r="D10" s="84"/>
      <c r="E10" s="192"/>
      <c r="F10" s="185"/>
      <c r="G10" s="342"/>
      <c r="H10" s="84"/>
      <c r="I10" s="192"/>
      <c r="J10" s="185"/>
    </row>
    <row r="11" spans="1:10" ht="6" customHeight="1">
      <c r="B11" s="414"/>
      <c r="C11" s="414"/>
      <c r="D11" s="414"/>
      <c r="E11" s="765"/>
      <c r="F11" s="414"/>
      <c r="G11" s="414"/>
      <c r="H11" s="414"/>
      <c r="I11" s="765"/>
      <c r="J11" s="414"/>
    </row>
    <row r="12" spans="1:10">
      <c r="B12" s="415" t="s">
        <v>124</v>
      </c>
      <c r="C12" s="364">
        <v>17.974999999999998</v>
      </c>
      <c r="D12" s="416">
        <v>7.1539999999999981</v>
      </c>
      <c r="E12" s="447">
        <v>10.821</v>
      </c>
      <c r="F12" s="288">
        <v>1.5125803746156001</v>
      </c>
      <c r="G12" s="364">
        <v>9.2199999999999989</v>
      </c>
      <c r="H12" s="416">
        <v>8.8719999999999999</v>
      </c>
      <c r="I12" s="447">
        <v>0.34799999999999898</v>
      </c>
      <c r="J12" s="288">
        <v>3.9224526600540877E-2</v>
      </c>
    </row>
    <row r="13" spans="1:10">
      <c r="B13" s="854"/>
      <c r="C13" s="854"/>
      <c r="D13" s="854"/>
      <c r="E13" s="854"/>
      <c r="F13" s="854"/>
      <c r="G13" s="854"/>
      <c r="H13" s="854"/>
      <c r="I13" s="854"/>
      <c r="J13" s="854"/>
    </row>
    <row r="14" spans="1:10">
      <c r="B14" s="414"/>
      <c r="C14" s="414"/>
      <c r="D14" s="414"/>
      <c r="E14" s="765"/>
      <c r="F14" s="414"/>
      <c r="G14" s="414"/>
      <c r="H14" s="414"/>
      <c r="I14" s="765"/>
      <c r="J14" s="414"/>
    </row>
    <row r="15" spans="1:10">
      <c r="A15" s="417"/>
      <c r="B15" s="289" t="s">
        <v>125</v>
      </c>
      <c r="C15" s="823" t="s">
        <v>119</v>
      </c>
      <c r="D15" s="823"/>
      <c r="E15" s="823"/>
      <c r="F15" s="823"/>
      <c r="G15" s="823"/>
      <c r="H15" s="823"/>
      <c r="I15" s="823"/>
      <c r="J15" s="824"/>
    </row>
    <row r="16" spans="1:10">
      <c r="B16" s="855"/>
      <c r="C16" s="853" t="s">
        <v>11</v>
      </c>
      <c r="D16" s="853"/>
      <c r="E16" s="853"/>
      <c r="F16" s="853"/>
      <c r="G16" s="853" t="s">
        <v>12</v>
      </c>
      <c r="H16" s="853"/>
      <c r="I16" s="853"/>
      <c r="J16" s="853"/>
    </row>
    <row r="17" spans="1:10">
      <c r="B17" s="856"/>
      <c r="C17" s="370" t="s">
        <v>478</v>
      </c>
      <c r="D17" s="412" t="s">
        <v>479</v>
      </c>
      <c r="E17" s="766" t="s">
        <v>62</v>
      </c>
      <c r="F17" s="411" t="s">
        <v>2</v>
      </c>
      <c r="G17" s="370" t="str">
        <f>'Reported EBITDA'!$F$5</f>
        <v>Q2 2025</v>
      </c>
      <c r="H17" s="412" t="str">
        <f>'Reported EBITDA'!$G$5</f>
        <v>Q2 2024</v>
      </c>
      <c r="I17" s="766" t="s">
        <v>62</v>
      </c>
      <c r="J17" s="411" t="s">
        <v>2</v>
      </c>
    </row>
    <row r="18" spans="1:10" ht="8.25" customHeight="1">
      <c r="B18" s="144"/>
      <c r="C18" s="144"/>
      <c r="D18" s="144"/>
      <c r="E18" s="767"/>
      <c r="F18" s="144"/>
      <c r="G18" s="144"/>
      <c r="H18" s="144"/>
      <c r="I18" s="767"/>
      <c r="J18" s="144"/>
    </row>
    <row r="19" spans="1:10">
      <c r="B19" s="101" t="s">
        <v>120</v>
      </c>
      <c r="C19" s="342">
        <v>607.62</v>
      </c>
      <c r="D19" s="84">
        <v>573.31899999999996</v>
      </c>
      <c r="E19" s="192">
        <v>34.301000000000045</v>
      </c>
      <c r="F19" s="185">
        <v>5.9828821301928015E-2</v>
      </c>
      <c r="G19" s="342">
        <v>312.36099999999999</v>
      </c>
      <c r="H19" s="84">
        <v>287.84299999999996</v>
      </c>
      <c r="I19" s="192">
        <v>24.518000000000029</v>
      </c>
      <c r="J19" s="185">
        <v>8.5178378491052475E-2</v>
      </c>
    </row>
    <row r="20" spans="1:10">
      <c r="B20" s="85" t="s">
        <v>121</v>
      </c>
      <c r="C20" s="342">
        <v>-282.22800000000001</v>
      </c>
      <c r="D20" s="84">
        <v>-171.596</v>
      </c>
      <c r="E20" s="192">
        <v>-110.63200000000001</v>
      </c>
      <c r="F20" s="185">
        <v>-0.6447236532320102</v>
      </c>
      <c r="G20" s="342">
        <v>-145.95500000000001</v>
      </c>
      <c r="H20" s="84">
        <v>-76.957000000000008</v>
      </c>
      <c r="I20" s="192">
        <v>-68.998000000000005</v>
      </c>
      <c r="J20" s="185">
        <v>-0.89657860883350438</v>
      </c>
    </row>
    <row r="21" spans="1:10">
      <c r="B21" s="101" t="s">
        <v>122</v>
      </c>
      <c r="C21" s="342">
        <v>-8.9859999999999989</v>
      </c>
      <c r="D21" s="84">
        <v>-7.92</v>
      </c>
      <c r="E21" s="192">
        <v>-1.0659999999999989</v>
      </c>
      <c r="F21" s="185">
        <v>-0.13459595959595938</v>
      </c>
      <c r="G21" s="342">
        <v>-4.605999999999999</v>
      </c>
      <c r="H21" s="84">
        <v>-3.8440000000000003</v>
      </c>
      <c r="I21" s="192">
        <v>-0.76199999999999868</v>
      </c>
      <c r="J21" s="185">
        <v>-0.19823100936524418</v>
      </c>
    </row>
    <row r="22" spans="1:10">
      <c r="B22" s="85" t="s">
        <v>73</v>
      </c>
      <c r="C22" s="342">
        <v>-52.552</v>
      </c>
      <c r="D22" s="84">
        <v>-56.997999999999998</v>
      </c>
      <c r="E22" s="192">
        <v>4.445999999999998</v>
      </c>
      <c r="F22" s="185">
        <v>7.8002736938138195E-2</v>
      </c>
      <c r="G22" s="342">
        <v>-27.946999999999999</v>
      </c>
      <c r="H22" s="84">
        <v>-31.119999999999997</v>
      </c>
      <c r="I22" s="192">
        <v>3.1729999999999983</v>
      </c>
      <c r="J22" s="185">
        <v>0.10196015424164517</v>
      </c>
    </row>
    <row r="23" spans="1:10" ht="6" customHeight="1">
      <c r="B23" s="414"/>
      <c r="C23" s="414"/>
      <c r="D23" s="414"/>
      <c r="E23" s="765"/>
      <c r="F23" s="414"/>
      <c r="G23" s="414"/>
      <c r="H23" s="414"/>
      <c r="I23" s="765"/>
      <c r="J23" s="414"/>
    </row>
    <row r="24" spans="1:10">
      <c r="B24" s="415" t="s">
        <v>124</v>
      </c>
      <c r="C24" s="364">
        <v>263.85399999999998</v>
      </c>
      <c r="D24" s="416">
        <v>336.80499999999995</v>
      </c>
      <c r="E24" s="447">
        <v>-72.950999999999965</v>
      </c>
      <c r="F24" s="288">
        <v>-0.21659714077878889</v>
      </c>
      <c r="G24" s="364">
        <v>133.85299999999998</v>
      </c>
      <c r="H24" s="416">
        <v>175.92199999999997</v>
      </c>
      <c r="I24" s="447">
        <v>-42.068999999999988</v>
      </c>
      <c r="J24" s="288">
        <v>-0.2391343891042621</v>
      </c>
    </row>
    <row r="26" spans="1:10">
      <c r="B26" s="414"/>
      <c r="C26" s="414"/>
      <c r="D26" s="414"/>
      <c r="E26" s="765"/>
      <c r="F26" s="414"/>
      <c r="G26" s="414"/>
      <c r="H26" s="414"/>
      <c r="I26" s="765"/>
      <c r="J26" s="414"/>
    </row>
    <row r="27" spans="1:10">
      <c r="A27" s="417"/>
      <c r="B27" s="289" t="s">
        <v>126</v>
      </c>
      <c r="C27" s="821" t="s">
        <v>119</v>
      </c>
      <c r="D27" s="821"/>
      <c r="E27" s="821"/>
      <c r="F27" s="821"/>
      <c r="G27" s="821"/>
      <c r="H27" s="821"/>
      <c r="I27" s="821"/>
      <c r="J27" s="819"/>
    </row>
    <row r="28" spans="1:10">
      <c r="B28" s="855"/>
      <c r="C28" s="853" t="s">
        <v>11</v>
      </c>
      <c r="D28" s="853"/>
      <c r="E28" s="853"/>
      <c r="F28" s="853"/>
      <c r="G28" s="853" t="s">
        <v>12</v>
      </c>
      <c r="H28" s="853"/>
      <c r="I28" s="853"/>
      <c r="J28" s="853"/>
    </row>
    <row r="29" spans="1:10">
      <c r="B29" s="856"/>
      <c r="C29" s="370" t="s">
        <v>478</v>
      </c>
      <c r="D29" s="412" t="s">
        <v>479</v>
      </c>
      <c r="E29" s="766" t="s">
        <v>62</v>
      </c>
      <c r="F29" s="411" t="s">
        <v>2</v>
      </c>
      <c r="G29" s="370" t="str">
        <f>'Reported EBITDA'!$F$5</f>
        <v>Q2 2025</v>
      </c>
      <c r="H29" s="412" t="str">
        <f>'Reported EBITDA'!$G$5</f>
        <v>Q2 2024</v>
      </c>
      <c r="I29" s="766" t="s">
        <v>62</v>
      </c>
      <c r="J29" s="411" t="s">
        <v>2</v>
      </c>
    </row>
    <row r="30" spans="1:10" ht="7.5" customHeight="1">
      <c r="B30" s="144"/>
      <c r="C30" s="144"/>
      <c r="D30" s="144"/>
      <c r="E30" s="767"/>
      <c r="F30" s="144"/>
      <c r="G30" s="144"/>
      <c r="H30" s="144"/>
      <c r="I30" s="767"/>
      <c r="J30" s="144"/>
    </row>
    <row r="31" spans="1:10">
      <c r="B31" s="85" t="s">
        <v>120</v>
      </c>
      <c r="C31" s="342">
        <v>793.97500000000002</v>
      </c>
      <c r="D31" s="84">
        <v>901.87199999999996</v>
      </c>
      <c r="E31" s="192">
        <v>-107.89699999999993</v>
      </c>
      <c r="F31" s="185">
        <v>-0.11963671119626729</v>
      </c>
      <c r="G31" s="342">
        <v>383.06900000000002</v>
      </c>
      <c r="H31" s="84">
        <v>464.63599999999997</v>
      </c>
      <c r="I31" s="192">
        <v>-81.56699999999995</v>
      </c>
      <c r="J31" s="185">
        <v>-0.17555032326380215</v>
      </c>
    </row>
    <row r="32" spans="1:10">
      <c r="B32" s="101" t="s">
        <v>121</v>
      </c>
      <c r="C32" s="342">
        <v>-333.923</v>
      </c>
      <c r="D32" s="84">
        <v>-486.00700000000001</v>
      </c>
      <c r="E32" s="192">
        <v>152.084</v>
      </c>
      <c r="F32" s="185">
        <v>0.31292553399436629</v>
      </c>
      <c r="G32" s="342">
        <v>-158.12100000000001</v>
      </c>
      <c r="H32" s="84">
        <v>-260.589</v>
      </c>
      <c r="I32" s="192">
        <v>102.46799999999999</v>
      </c>
      <c r="J32" s="185">
        <v>0.39321690478109206</v>
      </c>
    </row>
    <row r="33" spans="1:10">
      <c r="B33" s="85" t="s">
        <v>122</v>
      </c>
      <c r="C33" s="342">
        <v>-24.111999999999998</v>
      </c>
      <c r="D33" s="84">
        <v>-21.98</v>
      </c>
      <c r="E33" s="192">
        <v>-2.1319999999999979</v>
      </c>
      <c r="F33" s="185">
        <v>-9.6997270245677836E-2</v>
      </c>
      <c r="G33" s="342">
        <v>-12.235999999999999</v>
      </c>
      <c r="H33" s="84">
        <v>-12.135000000000002</v>
      </c>
      <c r="I33" s="192">
        <v>-0.10099999999999731</v>
      </c>
      <c r="J33" s="185">
        <v>-8.3230325504735081E-3</v>
      </c>
    </row>
    <row r="34" spans="1:10">
      <c r="B34" s="414" t="s">
        <v>73</v>
      </c>
      <c r="C34" s="342">
        <v>-23.803000000000001</v>
      </c>
      <c r="D34" s="84">
        <v>-36.887999999999998</v>
      </c>
      <c r="E34" s="192">
        <v>13.084999999999997</v>
      </c>
      <c r="F34" s="185">
        <v>0.35472240294946855</v>
      </c>
      <c r="G34" s="342">
        <v>-13.394</v>
      </c>
      <c r="H34" s="84">
        <v>-19.976999999999997</v>
      </c>
      <c r="I34" s="192">
        <v>6.5829999999999966</v>
      </c>
      <c r="J34" s="185">
        <v>0.3295289583020472</v>
      </c>
    </row>
    <row r="35" spans="1:10" ht="8.25" customHeight="1">
      <c r="B35" s="415"/>
      <c r="C35" s="416"/>
      <c r="D35" s="416"/>
      <c r="E35" s="447"/>
      <c r="F35" s="288"/>
      <c r="G35" s="416"/>
      <c r="H35" s="416"/>
      <c r="I35" s="447"/>
      <c r="J35" s="288"/>
    </row>
    <row r="36" spans="1:10">
      <c r="B36" s="415" t="s">
        <v>124</v>
      </c>
      <c r="C36" s="364">
        <v>412.137</v>
      </c>
      <c r="D36" s="416">
        <v>356.99699999999996</v>
      </c>
      <c r="E36" s="447">
        <v>55.140000000000043</v>
      </c>
      <c r="F36" s="288">
        <v>0.15445507945444925</v>
      </c>
      <c r="G36" s="364">
        <v>199.31800000000001</v>
      </c>
      <c r="H36" s="416">
        <v>171.93499999999997</v>
      </c>
      <c r="I36" s="447">
        <v>27.383000000000038</v>
      </c>
      <c r="J36" s="288">
        <v>0.15926367522610319</v>
      </c>
    </row>
    <row r="38" spans="1:10">
      <c r="B38" s="414"/>
      <c r="C38" s="414"/>
      <c r="D38" s="414"/>
      <c r="E38" s="765"/>
      <c r="F38" s="414"/>
      <c r="G38" s="414"/>
      <c r="H38" s="414"/>
      <c r="I38" s="765"/>
      <c r="J38" s="414"/>
    </row>
    <row r="39" spans="1:10">
      <c r="A39" s="417"/>
      <c r="B39" s="289" t="s">
        <v>127</v>
      </c>
      <c r="C39" s="821" t="s">
        <v>119</v>
      </c>
      <c r="D39" s="821"/>
      <c r="E39" s="821"/>
      <c r="F39" s="821"/>
      <c r="G39" s="821"/>
      <c r="H39" s="821"/>
      <c r="I39" s="821"/>
      <c r="J39" s="819"/>
    </row>
    <row r="40" spans="1:10">
      <c r="B40" s="855"/>
      <c r="C40" s="853" t="s">
        <v>11</v>
      </c>
      <c r="D40" s="853"/>
      <c r="E40" s="853"/>
      <c r="F40" s="853"/>
      <c r="G40" s="853" t="s">
        <v>12</v>
      </c>
      <c r="H40" s="853"/>
      <c r="I40" s="853"/>
      <c r="J40" s="853"/>
    </row>
    <row r="41" spans="1:10">
      <c r="B41" s="856"/>
      <c r="C41" s="370" t="s">
        <v>478</v>
      </c>
      <c r="D41" s="412" t="s">
        <v>479</v>
      </c>
      <c r="E41" s="766" t="s">
        <v>62</v>
      </c>
      <c r="F41" s="411" t="s">
        <v>2</v>
      </c>
      <c r="G41" s="370" t="str">
        <f>'Reported EBITDA'!$F$5</f>
        <v>Q2 2025</v>
      </c>
      <c r="H41" s="412" t="str">
        <f>'Reported EBITDA'!$G$5</f>
        <v>Q2 2024</v>
      </c>
      <c r="I41" s="766" t="s">
        <v>62</v>
      </c>
      <c r="J41" s="411" t="s">
        <v>2</v>
      </c>
    </row>
    <row r="42" spans="1:10">
      <c r="B42" s="144"/>
      <c r="C42" s="144"/>
      <c r="D42" s="144"/>
      <c r="E42" s="767"/>
      <c r="F42" s="144"/>
      <c r="G42" s="144"/>
      <c r="H42" s="144"/>
      <c r="I42" s="767"/>
      <c r="J42" s="144"/>
    </row>
    <row r="43" spans="1:10">
      <c r="B43" s="85" t="s">
        <v>120</v>
      </c>
      <c r="C43" s="342">
        <v>164.59399999999999</v>
      </c>
      <c r="D43" s="84">
        <v>163.37200000000001</v>
      </c>
      <c r="E43" s="192">
        <v>1.22199999999998</v>
      </c>
      <c r="F43" s="185">
        <v>7.4798619102416364E-3</v>
      </c>
      <c r="G43" s="342">
        <v>81.378</v>
      </c>
      <c r="H43" s="84">
        <v>82.882000000000019</v>
      </c>
      <c r="I43" s="192">
        <v>-1.5040000000000191</v>
      </c>
      <c r="J43" s="185">
        <v>-1.8146280253855118E-2</v>
      </c>
    </row>
    <row r="44" spans="1:10">
      <c r="B44" s="101" t="s">
        <v>121</v>
      </c>
      <c r="C44" s="342">
        <v>-49.006999999999998</v>
      </c>
      <c r="D44" s="84">
        <v>-82.707999999999998</v>
      </c>
      <c r="E44" s="192">
        <v>33.701000000000001</v>
      </c>
      <c r="F44" s="185">
        <v>0.40746965227063892</v>
      </c>
      <c r="G44" s="342">
        <v>-29.072999999999997</v>
      </c>
      <c r="H44" s="84">
        <v>-57.906999999999996</v>
      </c>
      <c r="I44" s="192">
        <v>28.834</v>
      </c>
      <c r="J44" s="185">
        <v>0.4979363462103028</v>
      </c>
    </row>
    <row r="45" spans="1:10">
      <c r="B45" s="85" t="s">
        <v>122</v>
      </c>
      <c r="C45" s="342">
        <v>-6.2279999999999998</v>
      </c>
      <c r="D45" s="84">
        <v>-6.7210000000000001</v>
      </c>
      <c r="E45" s="192">
        <v>0.49300000000000033</v>
      </c>
      <c r="F45" s="185">
        <v>7.3352179735158507E-2</v>
      </c>
      <c r="G45" s="342">
        <v>-3.1119999999999997</v>
      </c>
      <c r="H45" s="84">
        <v>-3.4590000000000005</v>
      </c>
      <c r="I45" s="192">
        <v>0.34700000000000086</v>
      </c>
      <c r="J45" s="185">
        <v>0.10031801098583426</v>
      </c>
    </row>
    <row r="46" spans="1:10">
      <c r="B46" s="414" t="s">
        <v>73</v>
      </c>
      <c r="C46" s="342">
        <v>-9.3919999999999995</v>
      </c>
      <c r="D46" s="84">
        <v>-9.782</v>
      </c>
      <c r="E46" s="192">
        <v>0.39000000000000057</v>
      </c>
      <c r="F46" s="185">
        <v>3.9869147413616912E-2</v>
      </c>
      <c r="G46" s="342">
        <v>-5.1319999999999997</v>
      </c>
      <c r="H46" s="84">
        <v>-4.7279999999999998</v>
      </c>
      <c r="I46" s="192">
        <v>-0.40399999999999991</v>
      </c>
      <c r="J46" s="185">
        <v>-8.5448392554991592E-2</v>
      </c>
    </row>
    <row r="47" spans="1:10">
      <c r="B47" s="415"/>
      <c r="C47" s="416"/>
      <c r="D47" s="416"/>
      <c r="E47" s="447"/>
      <c r="F47" s="288"/>
      <c r="G47" s="416"/>
      <c r="H47" s="416"/>
      <c r="I47" s="447"/>
      <c r="J47" s="288"/>
    </row>
    <row r="48" spans="1:10">
      <c r="B48" s="415" t="s">
        <v>124</v>
      </c>
      <c r="C48" s="364">
        <v>99.966999999999999</v>
      </c>
      <c r="D48" s="416">
        <v>64.161000000000016</v>
      </c>
      <c r="E48" s="447">
        <v>35.805999999999983</v>
      </c>
      <c r="F48" s="288">
        <v>0.55806486806627031</v>
      </c>
      <c r="G48" s="364">
        <v>44.061000000000007</v>
      </c>
      <c r="H48" s="416">
        <v>16.788000000000025</v>
      </c>
      <c r="I48" s="447">
        <v>27.272999999999982</v>
      </c>
      <c r="J48" s="288">
        <v>1.6245532523230843</v>
      </c>
    </row>
  </sheetData>
  <mergeCells count="17">
    <mergeCell ref="B40:B41"/>
    <mergeCell ref="C40:F40"/>
    <mergeCell ref="B28:B29"/>
    <mergeCell ref="G28:J28"/>
    <mergeCell ref="C39:J39"/>
    <mergeCell ref="G40:J40"/>
    <mergeCell ref="G3:J3"/>
    <mergeCell ref="C28:F28"/>
    <mergeCell ref="C2:J2"/>
    <mergeCell ref="C15:J15"/>
    <mergeCell ref="G16:J16"/>
    <mergeCell ref="C27:J27"/>
    <mergeCell ref="C3:F3"/>
    <mergeCell ref="B13:J13"/>
    <mergeCell ref="B3:B4"/>
    <mergeCell ref="C16:F16"/>
    <mergeCell ref="B16:B17"/>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7"/>
  <sheetViews>
    <sheetView workbookViewId="0">
      <selection activeCell="C14" sqref="C14:D14"/>
    </sheetView>
  </sheetViews>
  <sheetFormatPr baseColWidth="10" defaultColWidth="11.42578125" defaultRowHeight="12.75"/>
  <cols>
    <col min="1" max="1" width="3.28515625" style="101" customWidth="1"/>
    <col min="2" max="2" width="35.28515625" style="101" customWidth="1"/>
    <col min="3" max="10" width="13.7109375" style="101" customWidth="1"/>
    <col min="11" max="11" width="3.5703125" style="101" customWidth="1"/>
    <col min="12" max="12" width="29.7109375" style="101" customWidth="1"/>
    <col min="13" max="13" width="17.42578125" style="101" customWidth="1"/>
    <col min="14" max="14" width="16.28515625" style="101" customWidth="1"/>
    <col min="15" max="15" width="13.42578125" style="101" customWidth="1"/>
    <col min="16" max="16" width="2" style="101" customWidth="1"/>
    <col min="17" max="17" width="15.5703125" style="101" bestFit="1" customWidth="1"/>
    <col min="18" max="18" width="15.85546875" style="101" customWidth="1"/>
    <col min="19" max="16384" width="11.42578125" style="101"/>
  </cols>
  <sheetData>
    <row r="1" spans="2:29">
      <c r="B1" s="414"/>
      <c r="C1" s="414"/>
      <c r="D1" s="414"/>
      <c r="E1" s="414"/>
      <c r="F1" s="414"/>
      <c r="G1" s="414"/>
      <c r="H1" s="414"/>
      <c r="I1" s="414"/>
      <c r="J1" s="414"/>
      <c r="L1" s="414"/>
      <c r="M1" s="414"/>
      <c r="N1" s="414"/>
      <c r="O1" s="414"/>
      <c r="P1" s="414"/>
      <c r="Q1" s="414"/>
      <c r="R1" s="414"/>
      <c r="S1" s="414"/>
    </row>
    <row r="2" spans="2:29">
      <c r="B2" s="308" t="s">
        <v>118</v>
      </c>
      <c r="C2" s="821" t="s">
        <v>119</v>
      </c>
      <c r="D2" s="821"/>
      <c r="E2" s="821"/>
      <c r="F2" s="819"/>
      <c r="G2" s="639"/>
      <c r="H2" s="639"/>
      <c r="I2" s="639"/>
      <c r="J2" s="639"/>
      <c r="K2" s="420"/>
      <c r="L2" s="823" t="s">
        <v>118</v>
      </c>
      <c r="M2" s="823"/>
      <c r="N2" s="823"/>
      <c r="O2" s="823"/>
      <c r="P2" s="823"/>
      <c r="Q2" s="823"/>
      <c r="R2" s="823"/>
      <c r="S2" s="824"/>
    </row>
    <row r="3" spans="2:29">
      <c r="B3" s="855"/>
      <c r="C3" s="856" t="s">
        <v>11</v>
      </c>
      <c r="D3" s="856"/>
      <c r="E3" s="856"/>
      <c r="F3" s="856"/>
      <c r="G3" s="856" t="s">
        <v>12</v>
      </c>
      <c r="H3" s="856"/>
      <c r="I3" s="856"/>
      <c r="J3" s="856"/>
      <c r="L3" s="855" t="s">
        <v>128</v>
      </c>
      <c r="M3" s="853" t="s">
        <v>129</v>
      </c>
      <c r="N3" s="853"/>
      <c r="O3" s="853"/>
      <c r="P3" s="853"/>
      <c r="Q3" s="853" t="s">
        <v>130</v>
      </c>
      <c r="R3" s="853"/>
      <c r="S3" s="853"/>
    </row>
    <row r="4" spans="2:29" s="147" customFormat="1" ht="25.5" customHeight="1">
      <c r="B4" s="856"/>
      <c r="C4" s="370" t="s">
        <v>478</v>
      </c>
      <c r="D4" s="412" t="s">
        <v>479</v>
      </c>
      <c r="E4" s="411" t="s">
        <v>62</v>
      </c>
      <c r="F4" s="411" t="s">
        <v>13</v>
      </c>
      <c r="G4" s="370" t="str">
        <f>'Reported EBITDA'!$F$5</f>
        <v>Q2 2025</v>
      </c>
      <c r="H4" s="412" t="str">
        <f>'Reported EBITDA'!$G$5</f>
        <v>Q2 2024</v>
      </c>
      <c r="I4" s="411" t="s">
        <v>62</v>
      </c>
      <c r="J4" s="411" t="s">
        <v>2</v>
      </c>
      <c r="L4" s="855"/>
      <c r="M4" s="422" t="s">
        <v>478</v>
      </c>
      <c r="N4" s="413" t="s">
        <v>479</v>
      </c>
      <c r="O4" s="421" t="s">
        <v>131</v>
      </c>
      <c r="P4" s="148"/>
      <c r="Q4" s="422" t="str">
        <f>'Reported EBITDA'!$F$5</f>
        <v>Q2 2025</v>
      </c>
      <c r="R4" s="413" t="str">
        <f>'Reported EBITDA'!$G$5</f>
        <v>Q2 2024</v>
      </c>
      <c r="S4" s="413" t="s">
        <v>2</v>
      </c>
    </row>
    <row r="5" spans="2:29" ht="6.75" customHeight="1">
      <c r="B5" s="144"/>
      <c r="C5" s="144"/>
      <c r="D5" s="144"/>
      <c r="E5" s="144"/>
      <c r="F5" s="144"/>
      <c r="G5" s="144"/>
      <c r="H5" s="144"/>
      <c r="I5" s="144"/>
      <c r="J5" s="144"/>
      <c r="L5" s="423"/>
      <c r="M5" s="423"/>
      <c r="P5" s="148"/>
      <c r="Q5" s="769"/>
      <c r="R5" s="769"/>
    </row>
    <row r="6" spans="2:29">
      <c r="B6" s="101" t="s">
        <v>120</v>
      </c>
      <c r="C6" s="342">
        <v>858.59</v>
      </c>
      <c r="D6" s="84">
        <v>582.80399999999997</v>
      </c>
      <c r="E6" s="84">
        <v>275.78600000000006</v>
      </c>
      <c r="F6" s="185">
        <v>0.47320540010020529</v>
      </c>
      <c r="G6" s="342">
        <v>448.69300000000004</v>
      </c>
      <c r="H6" s="84">
        <v>347.03199999999998</v>
      </c>
      <c r="I6" s="84">
        <v>101.66100000000006</v>
      </c>
      <c r="J6" s="185">
        <v>0.29294416653219324</v>
      </c>
      <c r="L6" s="101" t="s">
        <v>132</v>
      </c>
      <c r="M6" s="419">
        <v>0.17929999999999999</v>
      </c>
      <c r="N6" s="195">
        <v>0.1671</v>
      </c>
      <c r="O6" s="428">
        <v>1.2199999999999989</v>
      </c>
      <c r="P6" s="148"/>
      <c r="Q6" s="770">
        <v>2.7416450000000001</v>
      </c>
      <c r="R6" s="771">
        <v>2.6889110000000001</v>
      </c>
      <c r="S6" s="777">
        <v>1.9611656912408071E-2</v>
      </c>
    </row>
    <row r="7" spans="2:29">
      <c r="B7" s="85" t="s">
        <v>121</v>
      </c>
      <c r="C7" s="342">
        <v>-509.64600000000002</v>
      </c>
      <c r="D7" s="84">
        <v>-391.49700000000001</v>
      </c>
      <c r="E7" s="84">
        <v>-118.149</v>
      </c>
      <c r="F7" s="185">
        <v>0.30178775316285944</v>
      </c>
      <c r="G7" s="342">
        <v>-233.92599999999999</v>
      </c>
      <c r="H7" s="84">
        <v>-228.24600000000001</v>
      </c>
      <c r="I7" s="84">
        <v>-5.6799999999999784</v>
      </c>
      <c r="J7" s="185">
        <v>2.4885430631861993E-2</v>
      </c>
      <c r="K7" s="144"/>
      <c r="L7" s="414"/>
      <c r="M7" s="424"/>
      <c r="N7" s="424"/>
      <c r="O7" s="424"/>
      <c r="P7" s="148"/>
      <c r="Q7" s="772"/>
      <c r="R7" s="772"/>
      <c r="S7" s="778"/>
      <c r="T7" s="144"/>
      <c r="X7" s="192"/>
      <c r="Y7" s="192"/>
      <c r="Z7" s="193"/>
      <c r="AA7" s="194"/>
      <c r="AB7" s="194"/>
      <c r="AC7" s="192"/>
    </row>
    <row r="8" spans="2:29">
      <c r="B8" s="101" t="s">
        <v>122</v>
      </c>
      <c r="C8" s="342">
        <v>-88.324999999999989</v>
      </c>
      <c r="D8" s="84">
        <v>-80.012</v>
      </c>
      <c r="E8" s="84">
        <v>-8.3129999999999882</v>
      </c>
      <c r="F8" s="185">
        <v>0.10389691546268054</v>
      </c>
      <c r="G8" s="342">
        <v>-42.079999999999991</v>
      </c>
      <c r="H8" s="84">
        <v>-48.306000000000004</v>
      </c>
      <c r="I8" s="84">
        <v>6.2260000000000133</v>
      </c>
      <c r="J8" s="185">
        <v>-0.12888668074359322</v>
      </c>
      <c r="L8" s="415" t="s">
        <v>133</v>
      </c>
      <c r="M8" s="425">
        <v>0.17929999999999999</v>
      </c>
      <c r="N8" s="426">
        <v>0.1671</v>
      </c>
      <c r="O8" s="643">
        <v>1.2199999999999989</v>
      </c>
      <c r="P8" s="148"/>
      <c r="Q8" s="773">
        <v>2.7416450000000001</v>
      </c>
      <c r="R8" s="774">
        <v>2.6889110000000001</v>
      </c>
      <c r="S8" s="779">
        <v>1.9611656912408071E-2</v>
      </c>
    </row>
    <row r="9" spans="2:29">
      <c r="B9" s="85" t="s">
        <v>73</v>
      </c>
      <c r="C9" s="342">
        <v>-109.06</v>
      </c>
      <c r="D9" s="84">
        <v>-86.302999999999997</v>
      </c>
      <c r="E9" s="84">
        <v>-22.757000000000005</v>
      </c>
      <c r="F9" s="185">
        <v>0.26368724146321698</v>
      </c>
      <c r="G9" s="342">
        <v>-43.594000000000008</v>
      </c>
      <c r="H9" s="84">
        <v>-53.54</v>
      </c>
      <c r="I9" s="84">
        <v>9.9459999999999908</v>
      </c>
      <c r="J9" s="185">
        <v>-0.18576765035487475</v>
      </c>
      <c r="P9" s="148"/>
      <c r="Q9" s="769"/>
      <c r="R9" s="769"/>
    </row>
    <row r="10" spans="2:29">
      <c r="B10" s="85" t="s">
        <v>123</v>
      </c>
      <c r="C10" s="342"/>
      <c r="D10" s="84"/>
      <c r="E10" s="84"/>
      <c r="F10" s="185"/>
      <c r="G10" s="342"/>
      <c r="H10" s="84"/>
      <c r="I10" s="84"/>
      <c r="J10" s="185"/>
      <c r="P10" s="148"/>
    </row>
    <row r="11" spans="2:29">
      <c r="B11" s="414"/>
      <c r="C11" s="414"/>
      <c r="D11" s="414"/>
      <c r="E11" s="414"/>
      <c r="F11" s="414"/>
      <c r="G11" s="414"/>
      <c r="H11" s="414"/>
      <c r="I11" s="414"/>
      <c r="J11" s="414"/>
      <c r="Q11" s="250"/>
      <c r="S11" s="250"/>
    </row>
    <row r="12" spans="2:29">
      <c r="B12" s="415" t="s">
        <v>116</v>
      </c>
      <c r="C12" s="364">
        <v>151.55900000000003</v>
      </c>
      <c r="D12" s="416">
        <v>24.991999999999962</v>
      </c>
      <c r="E12" s="416">
        <v>126.56700000000006</v>
      </c>
      <c r="F12" s="288" t="s">
        <v>480</v>
      </c>
      <c r="G12" s="364">
        <v>129.09300000000007</v>
      </c>
      <c r="H12" s="416">
        <v>16.939999999999962</v>
      </c>
      <c r="I12" s="416">
        <v>112.15300000000011</v>
      </c>
      <c r="J12" s="288" t="s">
        <v>480</v>
      </c>
      <c r="N12" s="653"/>
      <c r="O12" s="653"/>
    </row>
    <row r="13" spans="2:29">
      <c r="B13" s="857"/>
      <c r="C13" s="857"/>
      <c r="D13" s="857"/>
      <c r="E13" s="857"/>
      <c r="F13" s="857"/>
      <c r="G13" s="857"/>
      <c r="H13" s="857"/>
      <c r="I13" s="857"/>
      <c r="J13" s="857"/>
      <c r="N13" s="653"/>
      <c r="O13" s="653"/>
    </row>
    <row r="14" spans="2:29">
      <c r="C14" s="806"/>
      <c r="D14" s="806"/>
    </row>
    <row r="16" spans="2:29">
      <c r="B16" s="308" t="s">
        <v>125</v>
      </c>
      <c r="C16" s="821" t="s">
        <v>119</v>
      </c>
      <c r="D16" s="821"/>
      <c r="E16" s="821"/>
      <c r="F16" s="819"/>
      <c r="G16" s="639"/>
      <c r="H16" s="639"/>
      <c r="I16" s="639"/>
      <c r="J16" s="639"/>
      <c r="K16" s="420"/>
      <c r="L16" s="818" t="s">
        <v>125</v>
      </c>
      <c r="M16" s="821"/>
      <c r="N16" s="821"/>
      <c r="O16" s="821"/>
      <c r="P16" s="821"/>
      <c r="Q16" s="821"/>
      <c r="R16" s="821"/>
      <c r="S16" s="819"/>
    </row>
    <row r="17" spans="2:19" ht="13.5" customHeight="1">
      <c r="B17" s="855"/>
      <c r="C17" s="856" t="s">
        <v>11</v>
      </c>
      <c r="D17" s="856"/>
      <c r="E17" s="856"/>
      <c r="F17" s="856"/>
      <c r="G17" s="856" t="s">
        <v>12</v>
      </c>
      <c r="H17" s="856"/>
      <c r="I17" s="856"/>
      <c r="J17" s="856"/>
      <c r="L17" s="855" t="s">
        <v>128</v>
      </c>
      <c r="M17" s="853" t="s">
        <v>129</v>
      </c>
      <c r="N17" s="853"/>
      <c r="O17" s="853"/>
      <c r="P17" s="853"/>
      <c r="Q17" s="853" t="s">
        <v>130</v>
      </c>
      <c r="R17" s="853"/>
      <c r="S17" s="853"/>
    </row>
    <row r="18" spans="2:19" ht="27" customHeight="1">
      <c r="B18" s="856"/>
      <c r="C18" s="370" t="s">
        <v>478</v>
      </c>
      <c r="D18" s="412" t="s">
        <v>479</v>
      </c>
      <c r="E18" s="411" t="s">
        <v>62</v>
      </c>
      <c r="F18" s="411" t="s">
        <v>13</v>
      </c>
      <c r="G18" s="370" t="str">
        <f>'Reported EBITDA'!$F$5</f>
        <v>Q2 2025</v>
      </c>
      <c r="H18" s="412" t="str">
        <f>'Reported EBITDA'!$G$5</f>
        <v>Q2 2024</v>
      </c>
      <c r="I18" s="411" t="s">
        <v>62</v>
      </c>
      <c r="J18" s="411" t="s">
        <v>2</v>
      </c>
      <c r="L18" s="855"/>
      <c r="M18" s="422" t="s">
        <v>478</v>
      </c>
      <c r="N18" s="413" t="s">
        <v>479</v>
      </c>
      <c r="O18" s="421" t="s">
        <v>131</v>
      </c>
      <c r="P18" s="148"/>
      <c r="Q18" s="422" t="str">
        <f>'Reported EBITDA'!$F$5</f>
        <v>Q2 2025</v>
      </c>
      <c r="R18" s="413" t="str">
        <f>'Reported EBITDA'!$G$5</f>
        <v>Q2 2024</v>
      </c>
      <c r="S18" s="413" t="s">
        <v>13</v>
      </c>
    </row>
    <row r="19" spans="2:19">
      <c r="B19" s="144"/>
      <c r="C19" s="144"/>
      <c r="D19" s="144"/>
      <c r="E19" s="144"/>
      <c r="F19" s="144"/>
      <c r="G19" s="144"/>
      <c r="H19" s="144"/>
      <c r="I19" s="144"/>
      <c r="J19" s="144"/>
      <c r="L19" s="423"/>
      <c r="M19" s="423"/>
      <c r="P19" s="148"/>
    </row>
    <row r="20" spans="2:19">
      <c r="B20" s="101" t="s">
        <v>120</v>
      </c>
      <c r="C20" s="342">
        <v>3336.4879999999998</v>
      </c>
      <c r="D20" s="84">
        <v>3443.306</v>
      </c>
      <c r="E20" s="84">
        <v>-106.81800000000021</v>
      </c>
      <c r="F20" s="185">
        <v>-3.1021930667794351E-2</v>
      </c>
      <c r="G20" s="342">
        <v>1759.0809999999999</v>
      </c>
      <c r="H20" s="84">
        <v>1653.347</v>
      </c>
      <c r="I20" s="84">
        <v>105.73399999999992</v>
      </c>
      <c r="J20" s="185">
        <v>6.3951487497784676E-2</v>
      </c>
      <c r="L20" s="101" t="s">
        <v>134</v>
      </c>
      <c r="M20" s="419">
        <v>0.20550000000000002</v>
      </c>
      <c r="N20" s="195">
        <v>0.19719999999999999</v>
      </c>
      <c r="O20" s="428">
        <v>0.83000000000000296</v>
      </c>
      <c r="P20" s="193"/>
      <c r="Q20" s="770">
        <v>3.1425839999999998</v>
      </c>
      <c r="R20" s="771">
        <v>3.0902880000000001</v>
      </c>
      <c r="S20" s="777">
        <v>1.6922694583805686E-2</v>
      </c>
    </row>
    <row r="21" spans="2:19">
      <c r="B21" s="85" t="s">
        <v>121</v>
      </c>
      <c r="C21" s="342">
        <v>-2215.433</v>
      </c>
      <c r="D21" s="84">
        <v>-2211.721</v>
      </c>
      <c r="E21" s="84">
        <v>-3.7119999999999891</v>
      </c>
      <c r="F21" s="185">
        <v>1.6783310372330273E-3</v>
      </c>
      <c r="G21" s="342">
        <v>-1203.4650000000001</v>
      </c>
      <c r="H21" s="84">
        <v>-1091.578</v>
      </c>
      <c r="I21" s="84">
        <v>-111.88700000000017</v>
      </c>
      <c r="J21" s="185">
        <v>0.10250023360676019</v>
      </c>
      <c r="L21" s="101" t="s">
        <v>135</v>
      </c>
      <c r="M21" s="419">
        <v>0.1411</v>
      </c>
      <c r="N21" s="195">
        <v>0.14760000000000001</v>
      </c>
      <c r="O21" s="428">
        <v>-0.65000000000000058</v>
      </c>
      <c r="P21" s="193"/>
      <c r="Q21" s="770">
        <v>4.2938720000000004</v>
      </c>
      <c r="R21" s="771">
        <v>4.2099729999999997</v>
      </c>
      <c r="S21" s="777">
        <v>1.9928631371270322E-2</v>
      </c>
    </row>
    <row r="22" spans="2:19">
      <c r="B22" s="101" t="s">
        <v>122</v>
      </c>
      <c r="C22" s="342">
        <v>-111.72800000000001</v>
      </c>
      <c r="D22" s="84">
        <v>-81.467999999999989</v>
      </c>
      <c r="E22" s="84">
        <v>-30.260000000000019</v>
      </c>
      <c r="F22" s="185">
        <v>0.37143418274660012</v>
      </c>
      <c r="G22" s="342">
        <v>-59.279000000000011</v>
      </c>
      <c r="H22" s="84">
        <v>-36.452999999999989</v>
      </c>
      <c r="I22" s="84">
        <v>-22.826000000000022</v>
      </c>
      <c r="J22" s="185">
        <v>0.62617617205717035</v>
      </c>
      <c r="L22" s="101" t="s">
        <v>136</v>
      </c>
      <c r="M22" s="419">
        <v>0.1043</v>
      </c>
      <c r="N22" s="195">
        <v>0.1041</v>
      </c>
      <c r="O22" s="428">
        <v>2.0000000000000573E-2</v>
      </c>
      <c r="P22" s="193"/>
      <c r="Q22" s="770">
        <v>8.6092110000000002</v>
      </c>
      <c r="R22" s="771">
        <v>8.4791159999999994</v>
      </c>
      <c r="S22" s="777">
        <v>1.5342990943867374E-2</v>
      </c>
    </row>
    <row r="23" spans="2:19">
      <c r="B23" s="85" t="s">
        <v>73</v>
      </c>
      <c r="C23" s="342">
        <v>-228.32</v>
      </c>
      <c r="D23" s="84">
        <v>-255.61</v>
      </c>
      <c r="E23" s="84">
        <v>27.29000000000002</v>
      </c>
      <c r="F23" s="185">
        <v>-0.10676421110285206</v>
      </c>
      <c r="G23" s="342">
        <v>-105.193</v>
      </c>
      <c r="H23" s="84">
        <v>-124.66800000000001</v>
      </c>
      <c r="I23" s="84">
        <v>19.475000000000009</v>
      </c>
      <c r="J23" s="185">
        <v>-0.15621490679244077</v>
      </c>
      <c r="L23" s="712"/>
      <c r="M23" s="712"/>
      <c r="N23" s="712"/>
      <c r="O23" s="712"/>
      <c r="P23" s="712"/>
      <c r="Q23" s="775"/>
      <c r="R23" s="775"/>
      <c r="S23" s="780"/>
    </row>
    <row r="24" spans="2:19">
      <c r="B24" s="414"/>
      <c r="C24" s="414"/>
      <c r="D24" s="414"/>
      <c r="E24" s="414"/>
      <c r="F24" s="414"/>
      <c r="G24" s="414"/>
      <c r="H24" s="414"/>
      <c r="I24" s="414"/>
      <c r="J24" s="414"/>
      <c r="L24" s="414"/>
      <c r="M24" s="424"/>
      <c r="N24" s="424"/>
      <c r="O24" s="424"/>
      <c r="P24" s="148"/>
      <c r="Q24" s="772"/>
      <c r="R24" s="772"/>
      <c r="S24" s="778"/>
    </row>
    <row r="25" spans="2:19">
      <c r="B25" s="415" t="s">
        <v>116</v>
      </c>
      <c r="C25" s="364">
        <v>781.00699999999983</v>
      </c>
      <c r="D25" s="416">
        <v>894.50699999999995</v>
      </c>
      <c r="E25" s="416">
        <v>-113.50000000000011</v>
      </c>
      <c r="F25" s="288">
        <v>-0.12688553583146933</v>
      </c>
      <c r="G25" s="364">
        <v>391.14399999999978</v>
      </c>
      <c r="H25" s="416">
        <v>400.64800000000002</v>
      </c>
      <c r="I25" s="416">
        <v>-9.5040000000002465</v>
      </c>
      <c r="J25" s="288">
        <v>-2.3721571054891699E-2</v>
      </c>
      <c r="L25" s="415" t="s">
        <v>133</v>
      </c>
      <c r="M25" s="425">
        <v>0.13132109599159114</v>
      </c>
      <c r="N25" s="426">
        <v>0.13056851337513264</v>
      </c>
      <c r="O25" s="643">
        <v>7.52582616458497E-2</v>
      </c>
      <c r="P25" s="148"/>
      <c r="Q25" s="773">
        <v>16.045667000000002</v>
      </c>
      <c r="R25" s="774">
        <v>15.779377</v>
      </c>
      <c r="S25" s="779">
        <v>1.6875824691938268E-2</v>
      </c>
    </row>
    <row r="26" spans="2:19">
      <c r="Q26" s="769"/>
      <c r="R26" s="769"/>
      <c r="S26" s="250"/>
    </row>
    <row r="27" spans="2:19">
      <c r="B27" s="414"/>
      <c r="C27" s="414"/>
      <c r="D27" s="414"/>
      <c r="E27" s="414"/>
      <c r="F27" s="414"/>
      <c r="G27" s="414"/>
      <c r="H27" s="414"/>
      <c r="I27" s="414"/>
      <c r="J27" s="414"/>
      <c r="L27" s="414"/>
      <c r="M27" s="414"/>
      <c r="N27" s="414"/>
      <c r="O27" s="414"/>
      <c r="P27" s="414"/>
      <c r="Q27" s="776"/>
      <c r="R27" s="776"/>
      <c r="S27" s="414"/>
    </row>
    <row r="28" spans="2:19">
      <c r="B28" s="289" t="s">
        <v>126</v>
      </c>
      <c r="C28" s="823" t="s">
        <v>119</v>
      </c>
      <c r="D28" s="823"/>
      <c r="E28" s="823"/>
      <c r="F28" s="824"/>
      <c r="G28" s="644"/>
      <c r="H28" s="289"/>
      <c r="I28" s="289"/>
      <c r="J28" s="640"/>
      <c r="K28" s="420"/>
      <c r="L28" s="823" t="s">
        <v>126</v>
      </c>
      <c r="M28" s="823"/>
      <c r="N28" s="823"/>
      <c r="O28" s="823"/>
      <c r="P28" s="823"/>
      <c r="Q28" s="823"/>
      <c r="R28" s="823"/>
      <c r="S28" s="824"/>
    </row>
    <row r="29" spans="2:19">
      <c r="B29" s="855"/>
      <c r="C29" s="853" t="s">
        <v>11</v>
      </c>
      <c r="D29" s="853"/>
      <c r="E29" s="853"/>
      <c r="F29" s="853"/>
      <c r="G29" s="853"/>
      <c r="H29" s="853"/>
      <c r="I29" s="853"/>
      <c r="J29" s="853"/>
      <c r="L29" s="855" t="s">
        <v>128</v>
      </c>
      <c r="M29" s="853" t="s">
        <v>129</v>
      </c>
      <c r="N29" s="853"/>
      <c r="O29" s="853"/>
      <c r="P29" s="853"/>
      <c r="Q29" s="853" t="s">
        <v>130</v>
      </c>
      <c r="R29" s="853"/>
      <c r="S29" s="853"/>
    </row>
    <row r="30" spans="2:19" ht="30" customHeight="1">
      <c r="B30" s="856"/>
      <c r="C30" s="370" t="s">
        <v>478</v>
      </c>
      <c r="D30" s="412" t="s">
        <v>479</v>
      </c>
      <c r="E30" s="411" t="s">
        <v>62</v>
      </c>
      <c r="F30" s="411" t="s">
        <v>13</v>
      </c>
      <c r="G30" s="370" t="str">
        <f>'Reported EBITDA'!$F$5</f>
        <v>Q2 2025</v>
      </c>
      <c r="H30" s="412" t="str">
        <f>'Reported EBITDA'!$G$5</f>
        <v>Q2 2024</v>
      </c>
      <c r="I30" s="411" t="s">
        <v>62</v>
      </c>
      <c r="J30" s="411" t="s">
        <v>2</v>
      </c>
      <c r="L30" s="855"/>
      <c r="M30" s="422" t="s">
        <v>478</v>
      </c>
      <c r="N30" s="413" t="s">
        <v>479</v>
      </c>
      <c r="O30" s="421" t="s">
        <v>131</v>
      </c>
      <c r="P30" s="148"/>
      <c r="Q30" s="739" t="str">
        <f>'Reported EBITDA'!$F$5</f>
        <v>Q2 2025</v>
      </c>
      <c r="R30" s="413" t="str">
        <f>'Reported EBITDA'!$G$5</f>
        <v>Q2 2024</v>
      </c>
      <c r="S30" s="413" t="s">
        <v>13</v>
      </c>
    </row>
    <row r="31" spans="2:19">
      <c r="B31" s="144"/>
      <c r="C31" s="144"/>
      <c r="D31" s="144"/>
      <c r="E31" s="144"/>
      <c r="F31" s="144"/>
      <c r="G31" s="144"/>
      <c r="H31" s="144"/>
      <c r="I31" s="144"/>
      <c r="J31" s="144"/>
      <c r="L31" s="423"/>
      <c r="M31" s="423"/>
      <c r="P31" s="148"/>
    </row>
    <row r="32" spans="2:19">
      <c r="B32" s="101" t="s">
        <v>120</v>
      </c>
      <c r="C32" s="342">
        <v>1070.568</v>
      </c>
      <c r="D32" s="84">
        <v>1162.2739999999999</v>
      </c>
      <c r="E32" s="84">
        <v>-91.705999999999904</v>
      </c>
      <c r="F32" s="185">
        <v>-7.890222099091948E-2</v>
      </c>
      <c r="G32" s="342">
        <v>530.14499999999998</v>
      </c>
      <c r="H32" s="84">
        <v>578.97799999999984</v>
      </c>
      <c r="I32" s="84">
        <v>-48.832999999999856</v>
      </c>
      <c r="J32" s="185">
        <v>-8.4343446555827484E-2</v>
      </c>
      <c r="L32" s="101" t="s">
        <v>137</v>
      </c>
      <c r="M32" s="419">
        <v>7.5393000000000002E-2</v>
      </c>
      <c r="N32" s="195">
        <v>7.5429999999999997E-2</v>
      </c>
      <c r="O32" s="418">
        <v>-3.699999999999537E-3</v>
      </c>
      <c r="P32" s="148"/>
      <c r="Q32" s="770">
        <v>4.0099160000000005</v>
      </c>
      <c r="R32" s="771">
        <v>3.9093040000000001</v>
      </c>
      <c r="S32" s="195">
        <v>2.5736550547105219E-2</v>
      </c>
    </row>
    <row r="33" spans="2:19">
      <c r="B33" s="85" t="s">
        <v>121</v>
      </c>
      <c r="C33" s="342">
        <v>-591.93799999999999</v>
      </c>
      <c r="D33" s="84">
        <v>-656.84299999999996</v>
      </c>
      <c r="E33" s="84">
        <v>64.904999999999973</v>
      </c>
      <c r="F33" s="185">
        <v>-9.8813567321262452E-2</v>
      </c>
      <c r="G33" s="342">
        <v>-290.82900000000001</v>
      </c>
      <c r="H33" s="84">
        <v>-316.81899999999996</v>
      </c>
      <c r="I33" s="84">
        <v>25.989999999999952</v>
      </c>
      <c r="J33" s="185">
        <v>-8.2034221432426557E-2</v>
      </c>
      <c r="L33" s="414"/>
      <c r="M33" s="424"/>
      <c r="N33" s="424"/>
      <c r="O33" s="424"/>
      <c r="P33" s="148"/>
      <c r="Q33" s="772"/>
      <c r="R33" s="772"/>
      <c r="S33" s="778"/>
    </row>
    <row r="34" spans="2:19">
      <c r="B34" s="101" t="s">
        <v>122</v>
      </c>
      <c r="C34" s="342">
        <v>-20.142000000000003</v>
      </c>
      <c r="D34" s="84">
        <v>-19.055000000000003</v>
      </c>
      <c r="E34" s="84">
        <v>-1.0869999999999997</v>
      </c>
      <c r="F34" s="185">
        <v>5.7045394909472469E-2</v>
      </c>
      <c r="G34" s="342">
        <v>-10.637000000000002</v>
      </c>
      <c r="H34" s="84">
        <v>-9.5880000000000045</v>
      </c>
      <c r="I34" s="84">
        <v>-1.0489999999999977</v>
      </c>
      <c r="J34" s="185">
        <v>0.10940759282436341</v>
      </c>
      <c r="L34" s="415" t="s">
        <v>133</v>
      </c>
      <c r="M34" s="425">
        <v>7.5393000000000002E-2</v>
      </c>
      <c r="N34" s="426">
        <v>7.5429999999999997E-2</v>
      </c>
      <c r="O34" s="427">
        <v>-3.699999999999537E-3</v>
      </c>
      <c r="P34" s="148"/>
      <c r="Q34" s="773">
        <v>4.0099160000000005</v>
      </c>
      <c r="R34" s="774">
        <v>3.9093040000000001</v>
      </c>
      <c r="S34" s="426">
        <v>2.5736550547105219E-2</v>
      </c>
    </row>
    <row r="35" spans="2:19">
      <c r="B35" s="85" t="s">
        <v>73</v>
      </c>
      <c r="C35" s="342">
        <v>-84.381</v>
      </c>
      <c r="D35" s="84">
        <v>-59.460999999999999</v>
      </c>
      <c r="E35" s="192">
        <v>-24.92</v>
      </c>
      <c r="F35" s="185">
        <v>0.41909823245488642</v>
      </c>
      <c r="G35" s="342">
        <v>-55.045999999999999</v>
      </c>
      <c r="H35" s="84">
        <v>-33.003999999999998</v>
      </c>
      <c r="I35" s="192">
        <v>-22.042000000000002</v>
      </c>
      <c r="J35" s="185">
        <v>0.66785844140104245</v>
      </c>
      <c r="Q35" s="769"/>
      <c r="R35" s="769"/>
    </row>
    <row r="36" spans="2:19">
      <c r="B36" s="414"/>
      <c r="C36" s="414"/>
      <c r="D36" s="414"/>
      <c r="E36" s="414"/>
      <c r="F36" s="414"/>
      <c r="G36" s="414"/>
      <c r="H36" s="414"/>
      <c r="I36" s="414"/>
      <c r="J36" s="414"/>
      <c r="Q36" s="769"/>
      <c r="R36" s="769"/>
    </row>
    <row r="37" spans="2:19">
      <c r="B37" s="415" t="s">
        <v>116</v>
      </c>
      <c r="C37" s="364">
        <v>374.10699999999997</v>
      </c>
      <c r="D37" s="416">
        <v>426.91499999999991</v>
      </c>
      <c r="E37" s="416">
        <v>-52.807999999999936</v>
      </c>
      <c r="F37" s="288">
        <v>-0.12369675462328555</v>
      </c>
      <c r="G37" s="364">
        <v>173.63299999999998</v>
      </c>
      <c r="H37" s="416">
        <v>219.56699999999989</v>
      </c>
      <c r="I37" s="416">
        <v>-45.933999999999912</v>
      </c>
      <c r="J37" s="288">
        <v>-0.20920265795861825</v>
      </c>
    </row>
  </sheetData>
  <mergeCells count="25">
    <mergeCell ref="C2:F2"/>
    <mergeCell ref="C16:F16"/>
    <mergeCell ref="L17:L18"/>
    <mergeCell ref="M17:P17"/>
    <mergeCell ref="L28:S28"/>
    <mergeCell ref="L2:S2"/>
    <mergeCell ref="G3:J3"/>
    <mergeCell ref="G17:J17"/>
    <mergeCell ref="L29:L30"/>
    <mergeCell ref="M29:P29"/>
    <mergeCell ref="Q29:S29"/>
    <mergeCell ref="Q17:S17"/>
    <mergeCell ref="L3:L4"/>
    <mergeCell ref="M3:P3"/>
    <mergeCell ref="L16:S16"/>
    <mergeCell ref="Q3:S3"/>
    <mergeCell ref="G29:J29"/>
    <mergeCell ref="C28:F28"/>
    <mergeCell ref="B3:B4"/>
    <mergeCell ref="C3:F3"/>
    <mergeCell ref="B17:B18"/>
    <mergeCell ref="C17:F17"/>
    <mergeCell ref="B29:B30"/>
    <mergeCell ref="C29:F29"/>
    <mergeCell ref="B13:J13"/>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9" ma:contentTypeDescription="Crear nuevo documento." ma:contentTypeScope="" ma:versionID="f1259e6ccd4d8f498682e20a1e7ebef9">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0eb225f613d68e4d1f179277522f0dde"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B9F0A6D0-7642-4AE2-B58B-EFB93163ABB9}">
  <ds:schemaRefs>
    <ds:schemaRef ds:uri="http://purl.org/dc/dcmitype/"/>
    <ds:schemaRef ds:uri="http://schemas.microsoft.com/office/2006/metadata/properties"/>
    <ds:schemaRef ds:uri="3e5f1567-ceb9-4d76-afd8-9c047bd188bb"/>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e9765fd6-568a-4503-b8d4-7e3c78eea4a4"/>
  </ds:schemaRefs>
</ds:datastoreItem>
</file>

<file path=customXml/itemProps3.xml><?xml version="1.0" encoding="utf-8"?>
<ds:datastoreItem xmlns:ds="http://schemas.openxmlformats.org/officeDocument/2006/customXml" ds:itemID="{04A611EB-48C6-4F95-B356-B2B33D3DD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Reported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Manager/>
  <Company>Grupo Endesa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cl090508016</dc:creator>
  <cp:keywords/>
  <dc:description/>
  <cp:lastModifiedBy>Ortiz Tobar, Claudio Ignacio</cp:lastModifiedBy>
  <cp:revision/>
  <dcterms:created xsi:type="dcterms:W3CDTF">2003-10-23T18:16:48Z</dcterms:created>
  <dcterms:modified xsi:type="dcterms:W3CDTF">2025-08-04T22:07:25Z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